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835" windowHeight="7140" activeTab="0"/>
  </bookViews>
  <sheets>
    <sheet name="入力説明" sheetId="1" r:id="rId1"/>
    <sheet name="入力シート" sheetId="2" r:id="rId2"/>
    <sheet name="個人申込書(印刷用)" sheetId="3" r:id="rId3"/>
  </sheets>
  <definedNames>
    <definedName name="data">'入力シート'!$A$7:$AR$26</definedName>
    <definedName name="_xlnm.Print_Area" localSheetId="2">'個人申込書(印刷用)'!$A$2:$J$36</definedName>
    <definedName name="_xlnm.Print_Area" localSheetId="1">'入力シート'!$A$1:$AR$26</definedName>
    <definedName name="_xlnm.Print_Titles" localSheetId="1">'入力シート'!$A:$G,'入力シート'!$1:$6</definedName>
  </definedNames>
  <calcPr fullCalcOnLoad="1"/>
</workbook>
</file>

<file path=xl/sharedStrings.xml><?xml version="1.0" encoding="utf-8"?>
<sst xmlns="http://schemas.openxmlformats.org/spreadsheetml/2006/main" count="240" uniqueCount="184">
  <si>
    <t>所属
（フリガナ）</t>
  </si>
  <si>
    <t>所属
（電話番号）</t>
  </si>
  <si>
    <t>所属
（FAX番号）</t>
  </si>
  <si>
    <t>指導者名
または保護者名</t>
  </si>
  <si>
    <t>指導者
緊急連絡先（携帯電話）</t>
  </si>
  <si>
    <t>氏</t>
  </si>
  <si>
    <t>名</t>
  </si>
  <si>
    <t>登録番号</t>
  </si>
  <si>
    <t>身長</t>
  </si>
  <si>
    <t>体重</t>
  </si>
  <si>
    <t>生年月日</t>
  </si>
  <si>
    <t>月</t>
  </si>
  <si>
    <t>日</t>
  </si>
  <si>
    <t>西暦
年</t>
  </si>
  <si>
    <t>申込種目</t>
  </si>
  <si>
    <t>M1</t>
  </si>
  <si>
    <t>M2</t>
  </si>
  <si>
    <t>M3</t>
  </si>
  <si>
    <t>M4</t>
  </si>
  <si>
    <t>参加資格</t>
  </si>
  <si>
    <t>前年度日本選手権者</t>
  </si>
  <si>
    <t>標準記録突破</t>
  </si>
  <si>
    <t>年齢</t>
  </si>
  <si>
    <t>学年</t>
  </si>
  <si>
    <t>西暦</t>
  </si>
  <si>
    <t>身長
cm</t>
  </si>
  <si>
    <t>体重
kg</t>
  </si>
  <si>
    <t>申込者</t>
  </si>
  <si>
    <t>都道府県陸協</t>
  </si>
  <si>
    <t>No</t>
  </si>
  <si>
    <t>北海道</t>
  </si>
  <si>
    <t>大会名</t>
  </si>
  <si>
    <t>年</t>
  </si>
  <si>
    <t>種目</t>
  </si>
  <si>
    <t>時</t>
  </si>
  <si>
    <t>分</t>
  </si>
  <si>
    <t>秒</t>
  </si>
  <si>
    <t>1/100</t>
  </si>
  <si>
    <t>トラック</t>
  </si>
  <si>
    <t>20000mW</t>
  </si>
  <si>
    <t>10000mW</t>
  </si>
  <si>
    <t>50000mW</t>
  </si>
  <si>
    <t>5000mW</t>
  </si>
  <si>
    <t>3000mW</t>
  </si>
  <si>
    <t>ロード</t>
  </si>
  <si>
    <t>50kmW</t>
  </si>
  <si>
    <t>20kmW</t>
  </si>
  <si>
    <t>10kmW</t>
  </si>
  <si>
    <t>5kmW</t>
  </si>
  <si>
    <t>3kmW</t>
  </si>
  <si>
    <t>出場資格記録</t>
  </si>
  <si>
    <t>自己最高記録</t>
  </si>
  <si>
    <t>1/10
1/100</t>
  </si>
  <si>
    <t>電話番号
***-***-****</t>
  </si>
  <si>
    <t>携帯電話
***-****-****</t>
  </si>
  <si>
    <t>FAX番号
***-***-****</t>
  </si>
  <si>
    <t>〒
***-****</t>
  </si>
  <si>
    <t>住所
都道府県から入力</t>
  </si>
  <si>
    <t>加入団体名
(登録陸協)</t>
  </si>
  <si>
    <t>所属
〒</t>
  </si>
  <si>
    <t>所属
住所：都道府県から入力</t>
  </si>
  <si>
    <t>所属長名
（学校長名）</t>
  </si>
  <si>
    <t>所属（クラブ名または学校名）
日本陸連登録団体名</t>
  </si>
  <si>
    <t>個人申込書</t>
  </si>
  <si>
    <t>氏　名</t>
  </si>
  <si>
    <t>加盟団体(陸協名)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</si>
  <si>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</si>
  <si>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</si>
  <si>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</si>
  <si>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</si>
  <si>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</si>
  <si>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</si>
  <si>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</si>
  <si>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</si>
  <si>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</si>
  <si>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</si>
  <si>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</si>
  <si>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</si>
  <si>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</si>
  <si>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</si>
  <si>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</si>
  <si>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</si>
  <si>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</si>
  <si>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</si>
  <si>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</si>
  <si>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</si>
  <si>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</si>
  <si>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</si>
  <si>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</si>
  <si>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</si>
  <si>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</si>
  <si>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</si>
  <si>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</si>
  <si>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</si>
  <si>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</si>
  <si>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</si>
  <si>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</si>
  <si>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</si>
  <si>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</si>
  <si>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</si>
  <si>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</si>
  <si>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</si>
  <si>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</si>
  <si>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</si>
  <si>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</si>
  <si>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</si>
  <si>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</si>
  <si>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</si>
  <si>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</si>
  <si>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東京</t>
  </si>
  <si>
    <t>京都</t>
  </si>
  <si>
    <t>大阪</t>
  </si>
  <si>
    <t>自宅住所</t>
  </si>
  <si>
    <t>所属住所</t>
  </si>
  <si>
    <t>電話</t>
  </si>
  <si>
    <t>ＦＡＸ</t>
  </si>
  <si>
    <t>携帯電話</t>
  </si>
  <si>
    <t>指導者名または保護者名</t>
  </si>
  <si>
    <t>出場資格取得大会</t>
  </si>
  <si>
    <t>上記の者、大会参加申込を承認します。</t>
  </si>
  <si>
    <t>所属長名または学校長名</t>
  </si>
  <si>
    <t>印</t>
  </si>
  <si>
    <t>この欄の番号を変更する</t>
  </si>
  <si>
    <t>大会実施場所
コースまたは
競技場名</t>
  </si>
  <si>
    <t>①入力シートに必要事項をもれなく入力する</t>
  </si>
  <si>
    <t>所属チームに関する情報および参加申込選手に関する情報　２０名まで入力可</t>
  </si>
  <si>
    <t>②個人申込書(印刷用)シートで郵送用の個人申込書を印刷する</t>
  </si>
  <si>
    <t>〒655-0041</t>
  </si>
  <si>
    <t>神戸市垂水区神陵台4丁目1-54-306　吉井道昭方</t>
  </si>
  <si>
    <t>申込先</t>
  </si>
  <si>
    <t>同封物</t>
  </si>
  <si>
    <t>1.個人申込書</t>
  </si>
  <si>
    <t>taikai@haaa.jp</t>
  </si>
  <si>
    <t>所属団体名・申込責任者名・問合わせ用電話番号</t>
  </si>
  <si>
    <t>添付ファイル名は変更しないでください。</t>
  </si>
  <si>
    <t>指定期間より以前には電子メールは送付しないでください</t>
  </si>
  <si>
    <t>申込先アドレス</t>
  </si>
  <si>
    <t>添付ファイル</t>
  </si>
  <si>
    <t>日本選手権種目の外国籍選手は登録陸協は空白のままで、個人申込書に手書きで記入すること</t>
  </si>
  <si>
    <t>※</t>
  </si>
  <si>
    <t>※印は主催者で記入する</t>
  </si>
  <si>
    <t>参加標準突破記録</t>
  </si>
  <si>
    <t>場所</t>
  </si>
  <si>
    <t>　　　年　　　月　　　日</t>
  </si>
  <si>
    <t>男子 20km競歩</t>
  </si>
  <si>
    <t>女子 20km競歩</t>
  </si>
  <si>
    <t>男子 ｼﾞｭﾆｱ10km競歩</t>
  </si>
  <si>
    <t>女子 ｼﾞｭﾆｱ 5km競歩</t>
  </si>
  <si>
    <t>申込
種目</t>
  </si>
  <si>
    <t>参加資格該当
する項目に○</t>
  </si>
  <si>
    <t>所属クラブ名
又は学校名</t>
  </si>
  <si>
    <t>生年月日
年齢
学年</t>
  </si>
  <si>
    <t>個人申込書欄外のNo欄に入力シートの選手Noを入力して、申込人数分印刷し、指導者・所属長の押印</t>
  </si>
  <si>
    <t>eﾒｰﾙｱﾄﾞﾚｽ
****@+++.++.++</t>
  </si>
  <si>
    <t>e-mailｱﾄﾞﾚｽ(携帯)</t>
  </si>
  <si>
    <t>申込選手 自宅連絡先</t>
  </si>
  <si>
    <t>メール申込用ファイル入力および
郵送用個人申込書作成　説明</t>
  </si>
  <si>
    <r>
      <t>第9</t>
    </r>
    <r>
      <rPr>
        <sz val="18"/>
        <color indexed="8"/>
        <rFont val="ＭＳ ゴシック"/>
        <family val="3"/>
      </rPr>
      <t>5</t>
    </r>
    <r>
      <rPr>
        <sz val="18"/>
        <color indexed="8"/>
        <rFont val="ＭＳ ゴシック"/>
        <family val="3"/>
      </rPr>
      <t>回日本陸上競技選手権　男子・女子20km競歩大会　</t>
    </r>
  </si>
  <si>
    <t>第23回ジュニア選抜競歩大会</t>
  </si>
  <si>
    <t>兼　第30回オリンピック競技大会（2012/ロンドン）代表選手選考競技会</t>
  </si>
  <si>
    <r>
      <t>③個人申込書他を申込先に郵送する　</t>
    </r>
    <r>
      <rPr>
        <sz val="20"/>
        <color indexed="10"/>
        <rFont val="ＭＳ Ｐゴシック"/>
        <family val="3"/>
      </rPr>
      <t>2011年2月2日(木)必着</t>
    </r>
  </si>
  <si>
    <t>一般財団法人　兵庫陸上競技協会　</t>
  </si>
  <si>
    <t>　第95回日本陸上競技選手権20km競歩申込係</t>
  </si>
  <si>
    <r>
      <t>④このファイルを電子メールの添付ファイルで送付する　</t>
    </r>
    <r>
      <rPr>
        <sz val="20"/>
        <color indexed="10"/>
        <rFont val="ＭＳ Ｐゴシック"/>
        <family val="3"/>
      </rPr>
      <t>2012年1月20日ー2月2日(木)必着</t>
    </r>
  </si>
  <si>
    <t>郵便振替払込　口座番号 　00960=1=135825
口座名称　　　兵庫陸上競技協会 経理部</t>
  </si>
  <si>
    <r>
      <t>第9</t>
    </r>
    <r>
      <rPr>
        <sz val="18"/>
        <color indexed="8"/>
        <rFont val="ＭＳ ゴシック"/>
        <family val="3"/>
      </rPr>
      <t>5</t>
    </r>
    <r>
      <rPr>
        <sz val="18"/>
        <color indexed="8"/>
        <rFont val="ＭＳ ゴシック"/>
        <family val="3"/>
      </rPr>
      <t>回日本陸上競技選手権　</t>
    </r>
  </si>
  <si>
    <r>
      <t>男子・女子20km競歩大会　</t>
    </r>
    <r>
      <rPr>
        <sz val="18"/>
        <color indexed="8"/>
        <rFont val="ＭＳ ゴシック"/>
        <family val="3"/>
      </rPr>
      <t>第23回ジュニア選抜競歩大会　</t>
    </r>
    <r>
      <rPr>
        <sz val="12"/>
        <color indexed="8"/>
        <rFont val="ＭＳ ゴシック"/>
        <family val="3"/>
      </rPr>
      <t>兼　第30回オリンピック競技大会（2012/ロンドン）代表選手選考競技会</t>
    </r>
  </si>
  <si>
    <t>2012/2/19
大会当日</t>
  </si>
  <si>
    <t>(ﾌﾘｶﾞﾅ)</t>
  </si>
  <si>
    <t>(ﾛｰﾏ字)</t>
  </si>
  <si>
    <t>ﾅﾝﾊﾞｰ
ｶｰﾄﾞ</t>
  </si>
  <si>
    <t>※申込に際し、大会要項記載の内容を確認の上申し込んでください。</t>
  </si>
  <si>
    <t>※資格記録の記載において、虚偽の記載をした者については、以降の大会において申込を受け付けない場合があります。</t>
  </si>
  <si>
    <t>記　　　　　　　　録</t>
  </si>
  <si>
    <t>第95回日本陸上競技選手権　男子・女子20km競歩大会</t>
  </si>
  <si>
    <t>兼　第30回オリンピック競技大会（2012/ロンドン）代表選手選考競技会</t>
  </si>
  <si>
    <r>
      <t>氏</t>
    </r>
    <r>
      <rPr>
        <b/>
        <sz val="11"/>
        <color indexed="8"/>
        <rFont val="ＭＳ ゴシック"/>
        <family val="3"/>
      </rPr>
      <t>(ﾛｰﾏ字)</t>
    </r>
  </si>
  <si>
    <r>
      <t>名</t>
    </r>
    <r>
      <rPr>
        <b/>
        <sz val="11"/>
        <color indexed="8"/>
        <rFont val="ＭＳ ゴシック"/>
        <family val="3"/>
      </rPr>
      <t>(ﾛｰﾏ字)</t>
    </r>
  </si>
  <si>
    <r>
      <t>氏</t>
    </r>
    <r>
      <rPr>
        <b/>
        <sz val="11"/>
        <color indexed="8"/>
        <rFont val="ＭＳ ゴシック"/>
        <family val="3"/>
      </rPr>
      <t>(ﾌﾘｶﾞﾅ)</t>
    </r>
  </si>
  <si>
    <r>
      <t>名</t>
    </r>
    <r>
      <rPr>
        <b/>
        <sz val="11"/>
        <color indexed="8"/>
        <rFont val="ＭＳ ゴシック"/>
        <family val="3"/>
      </rPr>
      <t>(ﾌﾘｶﾞﾅ)</t>
    </r>
  </si>
  <si>
    <r>
      <t xml:space="preserve">⑤大会参加料合計金額を要項に記載の郵便振替口座に振り込む </t>
    </r>
    <r>
      <rPr>
        <sz val="20"/>
        <color indexed="10"/>
        <rFont val="ＭＳ Ｐゴシック"/>
        <family val="3"/>
      </rPr>
      <t>2月2日(木)迄</t>
    </r>
  </si>
  <si>
    <t>2.返信用封筒(住所氏名記入・80円切手貼付）</t>
  </si>
  <si>
    <t>メール本文に</t>
  </si>
  <si>
    <r>
      <rPr>
        <sz val="36"/>
        <color indexed="10"/>
        <rFont val="ＭＳ Ｐゴシック"/>
        <family val="3"/>
      </rPr>
      <t>訂正版</t>
    </r>
    <r>
      <rPr>
        <sz val="11"/>
        <color theme="1"/>
        <rFont val="Calibri"/>
        <family val="3"/>
      </rPr>
      <t xml:space="preserve">
個人申込書の生年月日欄の不具合を訂正しました。ご迷惑をおかけしました。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</si>
</sst>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ゴシック"/>
      <family val="3"/>
    </font>
    <font>
      <sz val="20"/>
      <color indexed="10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ゴシック"/>
      <family val="3"/>
    </font>
    <font>
      <b/>
      <sz val="12"/>
      <color indexed="56"/>
      <name val="ＭＳ Ｐゴシック"/>
      <family val="3"/>
    </font>
    <font>
      <b/>
      <sz val="14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u val="single"/>
      <sz val="12"/>
      <color indexed="10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8"/>
      <color indexed="8"/>
      <name val="ＭＳ ゴシック"/>
      <family val="3"/>
    </font>
    <font>
      <b/>
      <sz val="11"/>
      <color indexed="30"/>
      <name val="ＭＳ Ｐゴシック"/>
      <family val="3"/>
    </font>
    <font>
      <b/>
      <sz val="20"/>
      <color indexed="30"/>
      <name val="HG丸ｺﾞｼｯｸM-PRO"/>
      <family val="3"/>
    </font>
    <font>
      <sz val="16"/>
      <color indexed="8"/>
      <name val="ＭＳ ゴシック"/>
      <family val="3"/>
    </font>
    <font>
      <sz val="9"/>
      <color indexed="8"/>
      <name val="ＭＳ ゴシック"/>
      <family val="3"/>
    </font>
    <font>
      <sz val="36"/>
      <color indexed="8"/>
      <name val="ＭＳ Ｐゴシック"/>
      <family val="3"/>
    </font>
    <font>
      <b/>
      <sz val="12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8"/>
      <color indexed="56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1"/>
      <color indexed="8"/>
      <name val="ＭＳ ゴシック"/>
      <family val="3"/>
    </font>
    <font>
      <sz val="36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i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uble"/>
      <right style="dotted"/>
      <top style="double"/>
      <bottom style="thin"/>
    </border>
    <border>
      <left style="dotted"/>
      <right style="dotted"/>
      <top style="double"/>
      <bottom style="thin"/>
    </border>
    <border>
      <left style="dotted"/>
      <right style="double"/>
      <top style="double"/>
      <bottom style="thin"/>
    </border>
    <border>
      <left style="dotted"/>
      <right style="double"/>
      <top style="thin"/>
      <bottom style="thin"/>
    </border>
    <border>
      <left style="double"/>
      <right style="dotted"/>
      <top style="thin"/>
      <bottom style="thin"/>
    </border>
    <border>
      <left style="dotted"/>
      <right style="double"/>
      <top style="thin"/>
      <bottom style="double"/>
    </border>
    <border>
      <left style="double"/>
      <right style="dotted"/>
      <top style="thin"/>
      <bottom style="double"/>
    </border>
    <border>
      <left style="thin"/>
      <right style="thin"/>
      <top style="dashed"/>
      <bottom style="double"/>
    </border>
    <border>
      <left style="thin"/>
      <right style="double"/>
      <top style="dashed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dashed"/>
      <top style="thin"/>
      <bottom style="double"/>
    </border>
    <border>
      <left style="dashed"/>
      <right style="dashed"/>
      <top style="thin"/>
      <bottom style="double"/>
    </border>
    <border>
      <left style="dashed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thin"/>
      <top style="double"/>
      <bottom style="dashed"/>
    </border>
    <border>
      <left style="thin"/>
      <right style="double"/>
      <top style="double"/>
      <bottom style="dashed"/>
    </border>
    <border>
      <left style="dashed"/>
      <right style="dashed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ashed"/>
      <right style="double"/>
      <top style="double"/>
      <bottom style="thin"/>
    </border>
    <border>
      <left style="double"/>
      <right style="dashed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ashed"/>
      <top style="double"/>
      <bottom style="thin"/>
    </border>
    <border>
      <left style="double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 style="thin"/>
      <top style="dashed"/>
      <bottom style="double"/>
    </border>
    <border>
      <left style="thin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 style="thin"/>
      <top style="double"/>
      <bottom style="dashed"/>
    </border>
    <border>
      <left style="thin"/>
      <right>
        <color indexed="63"/>
      </right>
      <top style="dashed"/>
      <bottom style="double"/>
    </border>
    <border>
      <left style="double"/>
      <right>
        <color indexed="63"/>
      </right>
      <top style="double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26" borderId="0" applyNumberFormat="0" applyBorder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5" fillId="0" borderId="3" applyNumberFormat="0" applyFill="0" applyAlignment="0" applyProtection="0"/>
    <xf numFmtId="0" fontId="56" fillId="28" borderId="0" applyNumberFormat="0" applyBorder="0" applyAlignment="0" applyProtection="0"/>
    <xf numFmtId="0" fontId="57" fillId="29" borderId="4" applyNumberFormat="0" applyAlignment="0" applyProtection="0"/>
    <xf numFmtId="0" fontId="5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9" borderId="9" applyNumberFormat="0" applyAlignment="0" applyProtection="0"/>
    <xf numFmtId="0" fontId="6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0" fontId="67" fillId="31" borderId="0" applyNumberFormat="0" applyBorder="0" applyAlignment="0" applyProtection="0"/>
  </cellStyleXfs>
  <cellXfs count="278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NumberFormat="1" applyFont="1" applyAlignment="1">
      <alignment vertical="center"/>
    </xf>
    <xf numFmtId="0" fontId="5" fillId="32" borderId="0" xfId="0" applyFont="1" applyFill="1" applyAlignment="1">
      <alignment horizontal="center" vertical="center"/>
    </xf>
    <xf numFmtId="0" fontId="5" fillId="32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vertical="center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49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vertical="center"/>
      <protection locked="0"/>
    </xf>
    <xf numFmtId="49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49" fontId="5" fillId="0" borderId="23" xfId="0" applyNumberFormat="1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 wrapText="1"/>
      <protection locked="0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9" fontId="5" fillId="0" borderId="23" xfId="0" applyNumberFormat="1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7" fillId="0" borderId="26" xfId="0" applyFont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vertical="center" wrapText="1"/>
    </xf>
    <xf numFmtId="0" fontId="5" fillId="33" borderId="36" xfId="0" applyFont="1" applyFill="1" applyBorder="1" applyAlignment="1">
      <alignment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32" borderId="0" xfId="0" applyFont="1" applyFill="1" applyBorder="1" applyAlignment="1">
      <alignment vertical="center"/>
    </xf>
    <xf numFmtId="0" fontId="11" fillId="32" borderId="38" xfId="0" applyFont="1" applyFill="1" applyBorder="1" applyAlignment="1">
      <alignment vertical="center"/>
    </xf>
    <xf numFmtId="0" fontId="11" fillId="32" borderId="39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3" fillId="32" borderId="40" xfId="0" applyFont="1" applyFill="1" applyBorder="1" applyAlignment="1">
      <alignment vertical="center"/>
    </xf>
    <xf numFmtId="0" fontId="13" fillId="32" borderId="41" xfId="0" applyFont="1" applyFill="1" applyBorder="1" applyAlignment="1">
      <alignment vertical="center"/>
    </xf>
    <xf numFmtId="0" fontId="10" fillId="33" borderId="4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47" xfId="0" applyFont="1" applyBorder="1" applyAlignment="1">
      <alignment horizontal="left" vertical="top"/>
    </xf>
    <xf numFmtId="0" fontId="6" fillId="0" borderId="48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5" fillId="0" borderId="51" xfId="0" applyFont="1" applyBorder="1" applyAlignment="1">
      <alignment horizontal="left" vertical="center"/>
    </xf>
    <xf numFmtId="0" fontId="15" fillId="0" borderId="52" xfId="0" applyFont="1" applyBorder="1" applyAlignment="1">
      <alignment horizontal="left" vertical="center"/>
    </xf>
    <xf numFmtId="0" fontId="5" fillId="33" borderId="53" xfId="0" applyFont="1" applyFill="1" applyBorder="1" applyAlignment="1">
      <alignment horizontal="center" vertical="center" wrapText="1"/>
    </xf>
    <xf numFmtId="0" fontId="18" fillId="33" borderId="31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left" vertical="center" wrapText="1"/>
    </xf>
    <xf numFmtId="0" fontId="6" fillId="0" borderId="54" xfId="0" applyFont="1" applyBorder="1" applyAlignment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9" fillId="0" borderId="0" xfId="0" applyFont="1" applyAlignment="1">
      <alignment vertical="center"/>
    </xf>
    <xf numFmtId="0" fontId="11" fillId="32" borderId="55" xfId="0" applyFont="1" applyFill="1" applyBorder="1" applyAlignment="1">
      <alignment horizontal="left" vertical="center"/>
    </xf>
    <xf numFmtId="0" fontId="6" fillId="32" borderId="40" xfId="0" applyFont="1" applyFill="1" applyBorder="1" applyAlignment="1">
      <alignment vertical="center"/>
    </xf>
    <xf numFmtId="0" fontId="6" fillId="32" borderId="41" xfId="0" applyFont="1" applyFill="1" applyBorder="1" applyAlignment="1">
      <alignment vertical="center"/>
    </xf>
    <xf numFmtId="0" fontId="6" fillId="32" borderId="0" xfId="0" applyFont="1" applyFill="1" applyBorder="1" applyAlignment="1">
      <alignment vertical="center"/>
    </xf>
    <xf numFmtId="0" fontId="6" fillId="32" borderId="55" xfId="0" applyFont="1" applyFill="1" applyBorder="1" applyAlignment="1">
      <alignment vertical="center"/>
    </xf>
    <xf numFmtId="0" fontId="6" fillId="32" borderId="38" xfId="0" applyFont="1" applyFill="1" applyBorder="1" applyAlignment="1">
      <alignment vertical="center"/>
    </xf>
    <xf numFmtId="0" fontId="6" fillId="32" borderId="39" xfId="0" applyFont="1" applyFill="1" applyBorder="1" applyAlignment="1">
      <alignment vertical="center"/>
    </xf>
    <xf numFmtId="0" fontId="24" fillId="32" borderId="56" xfId="0" applyFont="1" applyFill="1" applyBorder="1" applyAlignment="1">
      <alignment vertical="center"/>
    </xf>
    <xf numFmtId="0" fontId="24" fillId="32" borderId="40" xfId="0" applyFont="1" applyFill="1" applyBorder="1" applyAlignment="1">
      <alignment vertical="center"/>
    </xf>
    <xf numFmtId="0" fontId="24" fillId="32" borderId="41" xfId="0" applyFont="1" applyFill="1" applyBorder="1" applyAlignment="1">
      <alignment vertical="center"/>
    </xf>
    <xf numFmtId="0" fontId="25" fillId="32" borderId="44" xfId="0" applyFont="1" applyFill="1" applyBorder="1" applyAlignment="1">
      <alignment vertical="center"/>
    </xf>
    <xf numFmtId="0" fontId="25" fillId="32" borderId="0" xfId="0" applyFont="1" applyFill="1" applyBorder="1" applyAlignment="1">
      <alignment vertical="center"/>
    </xf>
    <xf numFmtId="0" fontId="25" fillId="32" borderId="55" xfId="0" applyFont="1" applyFill="1" applyBorder="1" applyAlignment="1">
      <alignment vertical="center"/>
    </xf>
    <xf numFmtId="0" fontId="25" fillId="32" borderId="57" xfId="0" applyFont="1" applyFill="1" applyBorder="1" applyAlignment="1">
      <alignment vertical="center"/>
    </xf>
    <xf numFmtId="0" fontId="25" fillId="32" borderId="38" xfId="0" applyFont="1" applyFill="1" applyBorder="1" applyAlignment="1">
      <alignment vertical="center"/>
    </xf>
    <xf numFmtId="0" fontId="25" fillId="32" borderId="39" xfId="0" applyFont="1" applyFill="1" applyBorder="1" applyAlignment="1">
      <alignment vertical="center"/>
    </xf>
    <xf numFmtId="0" fontId="24" fillId="32" borderId="44" xfId="0" applyFont="1" applyFill="1" applyBorder="1" applyAlignment="1">
      <alignment vertical="center"/>
    </xf>
    <xf numFmtId="0" fontId="24" fillId="32" borderId="57" xfId="0" applyFont="1" applyFill="1" applyBorder="1" applyAlignment="1">
      <alignment vertical="center"/>
    </xf>
    <xf numFmtId="0" fontId="25" fillId="32" borderId="56" xfId="0" applyFont="1" applyFill="1" applyBorder="1" applyAlignment="1">
      <alignment vertical="center"/>
    </xf>
    <xf numFmtId="0" fontId="26" fillId="32" borderId="56" xfId="0" applyFont="1" applyFill="1" applyBorder="1" applyAlignment="1">
      <alignment vertical="center"/>
    </xf>
    <xf numFmtId="0" fontId="28" fillId="33" borderId="30" xfId="0" applyFont="1" applyFill="1" applyBorder="1" applyAlignment="1">
      <alignment vertical="center" wrapText="1"/>
    </xf>
    <xf numFmtId="49" fontId="5" fillId="0" borderId="58" xfId="0" applyNumberFormat="1" applyFont="1" applyBorder="1" applyAlignment="1" applyProtection="1">
      <alignment vertical="center" wrapText="1"/>
      <protection locked="0"/>
    </xf>
    <xf numFmtId="49" fontId="5" fillId="0" borderId="53" xfId="0" applyNumberFormat="1" applyFont="1" applyBorder="1" applyAlignment="1" applyProtection="1">
      <alignment vertical="center" wrapText="1"/>
      <protection locked="0"/>
    </xf>
    <xf numFmtId="49" fontId="29" fillId="0" borderId="42" xfId="43" applyNumberFormat="1" applyFont="1" applyBorder="1" applyAlignment="1" applyProtection="1">
      <alignment vertical="center" wrapText="1"/>
      <protection locked="0"/>
    </xf>
    <xf numFmtId="0" fontId="1" fillId="0" borderId="5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49" fontId="5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0" fillId="34" borderId="56" xfId="0" applyFont="1" applyFill="1" applyBorder="1" applyAlignment="1">
      <alignment horizontal="center" vertical="center" wrapText="1"/>
    </xf>
    <xf numFmtId="0" fontId="20" fillId="34" borderId="40" xfId="0" applyFont="1" applyFill="1" applyBorder="1" applyAlignment="1">
      <alignment horizontal="center" vertical="center" wrapText="1"/>
    </xf>
    <xf numFmtId="0" fontId="20" fillId="34" borderId="41" xfId="0" applyFont="1" applyFill="1" applyBorder="1" applyAlignment="1">
      <alignment horizontal="center" vertical="center" wrapText="1"/>
    </xf>
    <xf numFmtId="0" fontId="20" fillId="34" borderId="44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0" fontId="20" fillId="34" borderId="55" xfId="0" applyFont="1" applyFill="1" applyBorder="1" applyAlignment="1">
      <alignment horizontal="center" vertical="center" wrapText="1"/>
    </xf>
    <xf numFmtId="0" fontId="20" fillId="34" borderId="57" xfId="0" applyFont="1" applyFill="1" applyBorder="1" applyAlignment="1">
      <alignment horizontal="center" vertical="center" wrapText="1"/>
    </xf>
    <xf numFmtId="0" fontId="20" fillId="34" borderId="38" xfId="0" applyFont="1" applyFill="1" applyBorder="1" applyAlignment="1">
      <alignment horizontal="center" vertical="center" wrapText="1"/>
    </xf>
    <xf numFmtId="0" fontId="20" fillId="34" borderId="39" xfId="0" applyFont="1" applyFill="1" applyBorder="1" applyAlignment="1">
      <alignment horizontal="center" vertical="center" wrapText="1"/>
    </xf>
    <xf numFmtId="0" fontId="24" fillId="32" borderId="61" xfId="0" applyFont="1" applyFill="1" applyBorder="1" applyAlignment="1">
      <alignment vertical="top" wrapText="1"/>
    </xf>
    <xf numFmtId="0" fontId="24" fillId="32" borderId="62" xfId="0" applyFont="1" applyFill="1" applyBorder="1" applyAlignment="1">
      <alignment vertical="top" wrapText="1"/>
    </xf>
    <xf numFmtId="0" fontId="24" fillId="32" borderId="63" xfId="0" applyFont="1" applyFill="1" applyBorder="1" applyAlignment="1">
      <alignment vertical="top" wrapText="1"/>
    </xf>
    <xf numFmtId="0" fontId="0" fillId="0" borderId="5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 wrapText="1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10" fillId="33" borderId="37" xfId="0" applyFont="1" applyFill="1" applyBorder="1" applyAlignment="1">
      <alignment horizontal="center" vertical="center"/>
    </xf>
    <xf numFmtId="0" fontId="10" fillId="33" borderId="64" xfId="0" applyFont="1" applyFill="1" applyBorder="1" applyAlignment="1">
      <alignment horizontal="center" vertical="center"/>
    </xf>
    <xf numFmtId="0" fontId="10" fillId="33" borderId="65" xfId="0" applyFont="1" applyFill="1" applyBorder="1" applyAlignment="1">
      <alignment horizontal="center" vertical="center"/>
    </xf>
    <xf numFmtId="0" fontId="10" fillId="33" borderId="66" xfId="0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10" fillId="33" borderId="67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 vertical="center"/>
    </xf>
    <xf numFmtId="0" fontId="21" fillId="0" borderId="68" xfId="0" applyFont="1" applyBorder="1" applyAlignment="1" applyProtection="1">
      <alignment horizontal="center" vertical="center"/>
      <protection locked="0"/>
    </xf>
    <xf numFmtId="0" fontId="21" fillId="0" borderId="69" xfId="0" applyFont="1" applyBorder="1" applyAlignment="1" applyProtection="1">
      <alignment horizontal="center" vertical="center"/>
      <protection locked="0"/>
    </xf>
    <xf numFmtId="0" fontId="21" fillId="0" borderId="7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5" fillId="33" borderId="71" xfId="0" applyFont="1" applyFill="1" applyBorder="1" applyAlignment="1">
      <alignment horizontal="center" vertical="center" wrapText="1"/>
    </xf>
    <xf numFmtId="0" fontId="5" fillId="33" borderId="72" xfId="0" applyFont="1" applyFill="1" applyBorder="1" applyAlignment="1">
      <alignment horizontal="center" vertical="center" wrapText="1"/>
    </xf>
    <xf numFmtId="0" fontId="5" fillId="33" borderId="73" xfId="0" applyFont="1" applyFill="1" applyBorder="1" applyAlignment="1">
      <alignment horizontal="center" vertical="center" wrapText="1"/>
    </xf>
    <xf numFmtId="0" fontId="10" fillId="0" borderId="74" xfId="0" applyFont="1" applyBorder="1" applyAlignment="1" applyProtection="1">
      <alignment horizontal="center" vertical="center" wrapText="1"/>
      <protection locked="0"/>
    </xf>
    <xf numFmtId="0" fontId="10" fillId="0" borderId="69" xfId="0" applyFont="1" applyBorder="1" applyAlignment="1" applyProtection="1">
      <alignment horizontal="center" vertical="center" wrapText="1"/>
      <protection locked="0"/>
    </xf>
    <xf numFmtId="0" fontId="10" fillId="0" borderId="70" xfId="0" applyFont="1" applyBorder="1" applyAlignment="1" applyProtection="1">
      <alignment horizontal="center" vertical="center" wrapText="1"/>
      <protection locked="0"/>
    </xf>
    <xf numFmtId="0" fontId="5" fillId="33" borderId="75" xfId="0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0" fillId="0" borderId="76" xfId="0" applyFont="1" applyBorder="1" applyAlignment="1">
      <alignment horizontal="left" vertical="top"/>
    </xf>
    <xf numFmtId="0" fontId="0" fillId="0" borderId="26" xfId="0" applyFont="1" applyBorder="1" applyAlignment="1">
      <alignment horizontal="left" vertical="top"/>
    </xf>
    <xf numFmtId="0" fontId="0" fillId="0" borderId="78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81" xfId="0" applyFont="1" applyBorder="1" applyAlignment="1">
      <alignment horizontal="left" vertical="center" wrapText="1"/>
    </xf>
    <xf numFmtId="0" fontId="6" fillId="0" borderId="8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76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15" fillId="0" borderId="84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23" fillId="0" borderId="61" xfId="0" applyFont="1" applyBorder="1" applyAlignment="1" applyProtection="1">
      <alignment horizontal="center" vertical="center"/>
      <protection locked="0"/>
    </xf>
    <xf numFmtId="0" fontId="23" fillId="0" borderId="63" xfId="0" applyFont="1" applyBorder="1" applyAlignment="1" applyProtection="1">
      <alignment horizontal="center" vertical="center"/>
      <protection locked="0"/>
    </xf>
    <xf numFmtId="0" fontId="7" fillId="0" borderId="85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15" fillId="0" borderId="88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48" xfId="0" applyFont="1" applyBorder="1" applyAlignment="1">
      <alignment horizontal="left" vertical="center" indent="1"/>
    </xf>
    <xf numFmtId="0" fontId="0" fillId="0" borderId="91" xfId="0" applyFont="1" applyBorder="1" applyAlignment="1">
      <alignment horizontal="left" vertical="center" indent="1"/>
    </xf>
    <xf numFmtId="0" fontId="0" fillId="0" borderId="56" xfId="0" applyBorder="1" applyAlignment="1">
      <alignment horizontal="center" vertical="center"/>
    </xf>
    <xf numFmtId="0" fontId="6" fillId="0" borderId="5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92" xfId="0" applyFont="1" applyBorder="1" applyAlignment="1">
      <alignment horizontal="center" vertical="center" wrapText="1"/>
    </xf>
    <xf numFmtId="0" fontId="6" fillId="0" borderId="93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top" wrapText="1"/>
    </xf>
    <xf numFmtId="0" fontId="7" fillId="0" borderId="90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0" fillId="0" borderId="54" xfId="0" applyFont="1" applyBorder="1" applyAlignment="1">
      <alignment horizontal="left" vertical="center" indent="1"/>
    </xf>
    <xf numFmtId="0" fontId="0" fillId="0" borderId="95" xfId="0" applyFont="1" applyBorder="1" applyAlignment="1">
      <alignment horizontal="left" vertical="center" indent="1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22" fillId="0" borderId="47" xfId="0" applyFont="1" applyBorder="1" applyAlignment="1">
      <alignment horizontal="left" vertical="center"/>
    </xf>
    <xf numFmtId="0" fontId="22" fillId="0" borderId="52" xfId="0" applyFont="1" applyBorder="1" applyAlignment="1">
      <alignment horizontal="left" vertical="center"/>
    </xf>
    <xf numFmtId="0" fontId="0" fillId="0" borderId="76" xfId="0" applyBorder="1" applyAlignment="1">
      <alignment horizontal="left" vertical="center" indent="1"/>
    </xf>
    <xf numFmtId="0" fontId="0" fillId="0" borderId="98" xfId="0" applyBorder="1" applyAlignment="1">
      <alignment horizontal="left" vertical="center" indent="1"/>
    </xf>
    <xf numFmtId="0" fontId="0" fillId="0" borderId="78" xfId="0" applyBorder="1" applyAlignment="1">
      <alignment horizontal="left" vertical="center" indent="1"/>
    </xf>
    <xf numFmtId="0" fontId="0" fillId="0" borderId="49" xfId="0" applyBorder="1" applyAlignment="1">
      <alignment horizontal="left" vertical="center" indent="1"/>
    </xf>
    <xf numFmtId="0" fontId="0" fillId="0" borderId="4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99" xfId="0" applyBorder="1" applyAlignment="1">
      <alignment horizontal="left" vertical="center"/>
    </xf>
    <xf numFmtId="0" fontId="0" fillId="0" borderId="100" xfId="0" applyBorder="1" applyAlignment="1">
      <alignment horizontal="left" vertical="center"/>
    </xf>
    <xf numFmtId="0" fontId="0" fillId="0" borderId="101" xfId="0" applyBorder="1" applyAlignment="1">
      <alignment horizontal="left" vertical="center"/>
    </xf>
    <xf numFmtId="0" fontId="0" fillId="0" borderId="50" xfId="0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15" fillId="0" borderId="99" xfId="0" applyFont="1" applyBorder="1" applyAlignment="1">
      <alignment horizontal="center" vertical="center"/>
    </xf>
    <xf numFmtId="0" fontId="15" fillId="0" borderId="100" xfId="0" applyFont="1" applyBorder="1" applyAlignment="1">
      <alignment horizontal="center" vertical="center"/>
    </xf>
    <xf numFmtId="0" fontId="15" fillId="0" borderId="101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 wrapText="1"/>
    </xf>
    <xf numFmtId="0" fontId="0" fillId="0" borderId="101" xfId="0" applyBorder="1" applyAlignment="1">
      <alignment horizontal="center" vertical="center"/>
    </xf>
    <xf numFmtId="0" fontId="15" fillId="0" borderId="104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/>
    </xf>
    <xf numFmtId="0" fontId="15" fillId="0" borderId="76" xfId="0" applyFont="1" applyBorder="1" applyAlignment="1">
      <alignment horizontal="center" wrapText="1"/>
    </xf>
    <xf numFmtId="0" fontId="15" fillId="0" borderId="26" xfId="0" applyFont="1" applyBorder="1" applyAlignment="1">
      <alignment horizontal="center" wrapText="1"/>
    </xf>
    <xf numFmtId="0" fontId="15" fillId="0" borderId="98" xfId="0" applyFont="1" applyBorder="1" applyAlignment="1">
      <alignment horizontal="center" wrapText="1"/>
    </xf>
    <xf numFmtId="0" fontId="15" fillId="0" borderId="46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55" xfId="0" applyFont="1" applyBorder="1" applyAlignment="1">
      <alignment horizontal="center" wrapText="1"/>
    </xf>
    <xf numFmtId="0" fontId="15" fillId="0" borderId="93" xfId="0" applyFont="1" applyBorder="1" applyAlignment="1">
      <alignment horizontal="center" vertical="top"/>
    </xf>
    <xf numFmtId="0" fontId="15" fillId="0" borderId="38" xfId="0" applyFont="1" applyBorder="1" applyAlignment="1">
      <alignment horizontal="center" vertical="top"/>
    </xf>
    <xf numFmtId="0" fontId="0" fillId="0" borderId="78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161925</xdr:colOff>
      <xdr:row>0</xdr:row>
      <xdr:rowOff>66675</xdr:rowOff>
    </xdr:from>
    <xdr:to>
      <xdr:col>12</xdr:col>
      <xdr:colOff>66675</xdr:colOff>
      <xdr:row>7</xdr:row>
      <xdr:rowOff>219075</xdr:rowOff>
    </xdr:to>
    <xdr:pic>
      <xdr:nvPicPr>
        <xdr:cNvPr id="1" name="図 2" descr="jaaf小文字入り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66675"/>
          <a:ext cx="23431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</xdr:row>
      <xdr:rowOff>0</xdr:rowOff>
    </xdr:from>
    <xdr:to>
      <xdr:col>2</xdr:col>
      <xdr:colOff>228600</xdr:colOff>
      <xdr:row>3</xdr:row>
      <xdr:rowOff>171450</xdr:rowOff>
    </xdr:to>
    <xdr:pic>
      <xdr:nvPicPr>
        <xdr:cNvPr id="1" name="図 2" descr="jaaf小文字入り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76225"/>
          <a:ext cx="15906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0</xdr:rowOff>
    </xdr:from>
    <xdr:to>
      <xdr:col>7</xdr:col>
      <xdr:colOff>95250</xdr:colOff>
      <xdr:row>1</xdr:row>
      <xdr:rowOff>0</xdr:rowOff>
    </xdr:to>
    <xdr:sp>
      <xdr:nvSpPr>
        <xdr:cNvPr id="1" name="左矢印 1"/>
        <xdr:cNvSpPr>
          <a:spLocks/>
        </xdr:cNvSpPr>
      </xdr:nvSpPr>
      <xdr:spPr>
        <a:xfrm>
          <a:off x="1847850" y="0"/>
          <a:ext cx="2514600" cy="571500"/>
        </a:xfrm>
        <a:prstGeom prst="leftArrow">
          <a:avLst>
            <a:gd name="adj1" fmla="val -39898"/>
            <a:gd name="adj2" fmla="val -28847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この欄の番号を変更する</a:t>
          </a:r>
        </a:p>
      </xdr:txBody>
    </xdr:sp>
    <xdr:clientData/>
  </xdr:twoCellAnchor>
  <xdr:twoCellAnchor>
    <xdr:from>
      <xdr:col>1</xdr:col>
      <xdr:colOff>171450</xdr:colOff>
      <xdr:row>1</xdr:row>
      <xdr:rowOff>352425</xdr:rowOff>
    </xdr:from>
    <xdr:to>
      <xdr:col>9</xdr:col>
      <xdr:colOff>581025</xdr:colOff>
      <xdr:row>1</xdr:row>
      <xdr:rowOff>352425</xdr:rowOff>
    </xdr:to>
    <xdr:sp>
      <xdr:nvSpPr>
        <xdr:cNvPr id="2" name="直線コネクタ 4"/>
        <xdr:cNvSpPr>
          <a:spLocks/>
        </xdr:cNvSpPr>
      </xdr:nvSpPr>
      <xdr:spPr>
        <a:xfrm>
          <a:off x="781050" y="923925"/>
          <a:ext cx="528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19050</xdr:rowOff>
    </xdr:from>
    <xdr:to>
      <xdr:col>1</xdr:col>
      <xdr:colOff>161925</xdr:colOff>
      <xdr:row>2</xdr:row>
      <xdr:rowOff>47625</xdr:rowOff>
    </xdr:to>
    <xdr:pic>
      <xdr:nvPicPr>
        <xdr:cNvPr id="3" name="図 5" descr="jaaf小文字入り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"/>
          <a:ext cx="771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showGridLines="0" showRowColHeaders="0" tabSelected="1" zoomScalePageLayoutView="0" workbookViewId="0" topLeftCell="A1">
      <selection activeCell="N7" sqref="N7"/>
    </sheetView>
  </sheetViews>
  <sheetFormatPr defaultColWidth="9.140625" defaultRowHeight="15"/>
  <sheetData>
    <row r="1" spans="1:10" ht="24" thickBot="1">
      <c r="A1" s="124" t="s">
        <v>157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7" ht="23.25">
      <c r="A2" s="125" t="s">
        <v>158</v>
      </c>
      <c r="B2" s="124"/>
      <c r="C2" s="124"/>
      <c r="D2" s="124"/>
      <c r="E2" s="124"/>
      <c r="F2" s="124"/>
      <c r="G2" s="124"/>
      <c r="H2" s="124"/>
      <c r="I2" s="61"/>
      <c r="J2" s="61"/>
      <c r="N2" s="138" t="s">
        <v>183</v>
      </c>
      <c r="O2" s="139"/>
      <c r="P2" s="139"/>
      <c r="Q2" s="140"/>
    </row>
    <row r="3" spans="1:17" ht="18" thickBot="1">
      <c r="A3" s="81" t="s">
        <v>159</v>
      </c>
      <c r="C3" s="2"/>
      <c r="N3" s="141"/>
      <c r="O3" s="142"/>
      <c r="P3" s="142"/>
      <c r="Q3" s="143"/>
    </row>
    <row r="4" spans="1:17" ht="18.75" customHeight="1">
      <c r="A4" s="126" t="s">
        <v>156</v>
      </c>
      <c r="B4" s="127"/>
      <c r="C4" s="127"/>
      <c r="D4" s="127"/>
      <c r="E4" s="127"/>
      <c r="F4" s="127"/>
      <c r="G4" s="127"/>
      <c r="H4" s="128"/>
      <c r="N4" s="141"/>
      <c r="O4" s="142"/>
      <c r="P4" s="142"/>
      <c r="Q4" s="143"/>
    </row>
    <row r="5" spans="1:17" ht="13.5" customHeight="1">
      <c r="A5" s="129"/>
      <c r="B5" s="130"/>
      <c r="C5" s="130"/>
      <c r="D5" s="130"/>
      <c r="E5" s="130"/>
      <c r="F5" s="130"/>
      <c r="G5" s="130"/>
      <c r="H5" s="131"/>
      <c r="N5" s="141"/>
      <c r="O5" s="142"/>
      <c r="P5" s="142"/>
      <c r="Q5" s="143"/>
    </row>
    <row r="6" spans="1:17" ht="13.5" customHeight="1" thickBot="1">
      <c r="A6" s="129"/>
      <c r="B6" s="130"/>
      <c r="C6" s="130"/>
      <c r="D6" s="130"/>
      <c r="E6" s="130"/>
      <c r="F6" s="130"/>
      <c r="G6" s="130"/>
      <c r="H6" s="131"/>
      <c r="N6" s="144"/>
      <c r="O6" s="145"/>
      <c r="P6" s="145"/>
      <c r="Q6" s="146"/>
    </row>
    <row r="7" spans="1:8" ht="14.25" customHeight="1" thickBot="1">
      <c r="A7" s="132"/>
      <c r="B7" s="133"/>
      <c r="C7" s="133"/>
      <c r="D7" s="133"/>
      <c r="E7" s="133"/>
      <c r="F7" s="133"/>
      <c r="G7" s="133"/>
      <c r="H7" s="134"/>
    </row>
    <row r="8" ht="24">
      <c r="B8" s="65" t="s">
        <v>124</v>
      </c>
    </row>
    <row r="9" spans="3:11" ht="24" customHeight="1">
      <c r="C9" s="66" t="s">
        <v>125</v>
      </c>
      <c r="D9" s="67"/>
      <c r="E9" s="67"/>
      <c r="F9" s="67"/>
      <c r="G9" s="96"/>
      <c r="H9" s="67"/>
      <c r="I9" s="67"/>
      <c r="J9" s="67"/>
      <c r="K9" s="67"/>
    </row>
    <row r="10" spans="3:11" ht="24" customHeight="1">
      <c r="C10" s="66" t="s">
        <v>138</v>
      </c>
      <c r="D10" s="67"/>
      <c r="E10" s="67"/>
      <c r="F10" s="67"/>
      <c r="G10" s="67"/>
      <c r="H10" s="67"/>
      <c r="I10" s="67"/>
      <c r="J10" s="67"/>
      <c r="K10" s="67"/>
    </row>
    <row r="11" ht="24">
      <c r="B11" s="65" t="s">
        <v>126</v>
      </c>
    </row>
    <row r="12" spans="3:12" ht="24" customHeight="1">
      <c r="C12" s="66" t="s">
        <v>152</v>
      </c>
      <c r="D12" s="67"/>
      <c r="E12" s="67"/>
      <c r="F12" s="67"/>
      <c r="G12" s="67"/>
      <c r="H12" s="67"/>
      <c r="I12" s="67"/>
      <c r="J12" s="67"/>
      <c r="K12" s="67"/>
      <c r="L12" s="67"/>
    </row>
    <row r="13" ht="24.75" thickBot="1">
      <c r="B13" s="65" t="s">
        <v>160</v>
      </c>
    </row>
    <row r="14" spans="3:17" ht="18" customHeight="1">
      <c r="C14" s="72" t="s">
        <v>129</v>
      </c>
      <c r="D14" s="104" t="s">
        <v>127</v>
      </c>
      <c r="E14" s="105"/>
      <c r="F14" s="105"/>
      <c r="G14" s="105"/>
      <c r="H14" s="105"/>
      <c r="I14" s="105"/>
      <c r="J14" s="106"/>
      <c r="K14" s="72" t="s">
        <v>130</v>
      </c>
      <c r="L14" s="115" t="s">
        <v>131</v>
      </c>
      <c r="M14" s="98"/>
      <c r="N14" s="98"/>
      <c r="O14" s="98"/>
      <c r="P14" s="98"/>
      <c r="Q14" s="99"/>
    </row>
    <row r="15" spans="4:17" ht="18" customHeight="1">
      <c r="D15" s="107" t="s">
        <v>128</v>
      </c>
      <c r="E15" s="108"/>
      <c r="F15" s="108"/>
      <c r="G15" s="108"/>
      <c r="H15" s="108"/>
      <c r="I15" s="108"/>
      <c r="J15" s="109"/>
      <c r="L15" s="107" t="s">
        <v>181</v>
      </c>
      <c r="M15" s="100"/>
      <c r="N15" s="100"/>
      <c r="O15" s="100"/>
      <c r="P15" s="100"/>
      <c r="Q15" s="101"/>
    </row>
    <row r="16" spans="4:17" ht="18" customHeight="1" thickBot="1">
      <c r="D16" s="107" t="s">
        <v>161</v>
      </c>
      <c r="E16" s="108"/>
      <c r="F16" s="108"/>
      <c r="G16" s="108"/>
      <c r="H16" s="108"/>
      <c r="I16" s="108"/>
      <c r="J16" s="109"/>
      <c r="L16" s="110"/>
      <c r="M16" s="102"/>
      <c r="N16" s="102"/>
      <c r="O16" s="102"/>
      <c r="P16" s="102"/>
      <c r="Q16" s="103"/>
    </row>
    <row r="17" spans="4:10" ht="18" customHeight="1" thickBot="1">
      <c r="D17" s="110" t="s">
        <v>162</v>
      </c>
      <c r="E17" s="111"/>
      <c r="F17" s="111"/>
      <c r="G17" s="111"/>
      <c r="H17" s="111"/>
      <c r="I17" s="111"/>
      <c r="J17" s="112"/>
    </row>
    <row r="18" ht="24" customHeight="1" thickBot="1">
      <c r="B18" s="65" t="s">
        <v>163</v>
      </c>
    </row>
    <row r="19" spans="3:15" ht="19.5" customHeight="1">
      <c r="C19" s="66" t="s">
        <v>136</v>
      </c>
      <c r="E19" s="116" t="s">
        <v>132</v>
      </c>
      <c r="F19" s="73"/>
      <c r="G19" s="73"/>
      <c r="H19" s="73"/>
      <c r="I19" s="73"/>
      <c r="J19" s="74"/>
      <c r="K19" s="68" t="s">
        <v>135</v>
      </c>
      <c r="L19" s="68"/>
      <c r="M19" s="68"/>
      <c r="N19" s="68"/>
      <c r="O19" s="68"/>
    </row>
    <row r="20" spans="3:10" ht="19.5" customHeight="1">
      <c r="C20" s="66" t="s">
        <v>182</v>
      </c>
      <c r="E20" s="113" t="s">
        <v>133</v>
      </c>
      <c r="F20" s="69"/>
      <c r="G20" s="69"/>
      <c r="H20" s="69"/>
      <c r="I20" s="69"/>
      <c r="J20" s="97"/>
    </row>
    <row r="21" spans="3:10" ht="19.5" customHeight="1" thickBot="1">
      <c r="C21" s="66" t="s">
        <v>137</v>
      </c>
      <c r="E21" s="114" t="s">
        <v>134</v>
      </c>
      <c r="F21" s="70"/>
      <c r="G21" s="70"/>
      <c r="H21" s="70"/>
      <c r="I21" s="70"/>
      <c r="J21" s="71"/>
    </row>
    <row r="22" ht="24.75" thickBot="1">
      <c r="B22" s="65" t="s">
        <v>180</v>
      </c>
    </row>
    <row r="23" spans="5:11" ht="36" customHeight="1" thickBot="1">
      <c r="E23" s="135" t="s">
        <v>164</v>
      </c>
      <c r="F23" s="136"/>
      <c r="G23" s="136"/>
      <c r="H23" s="136"/>
      <c r="I23" s="136"/>
      <c r="J23" s="136"/>
      <c r="K23" s="137"/>
    </row>
  </sheetData>
  <sheetProtection password="CD83" sheet="1" objects="1" scenarios="1" selectLockedCells="1"/>
  <mergeCells count="5">
    <mergeCell ref="A1:J1"/>
    <mergeCell ref="A2:H2"/>
    <mergeCell ref="A4:H7"/>
    <mergeCell ref="E23:K23"/>
    <mergeCell ref="N2:Q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75"/>
  <sheetViews>
    <sheetView showGridLines="0" showRowColHeaders="0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3" sqref="D3:H3"/>
    </sheetView>
  </sheetViews>
  <sheetFormatPr defaultColWidth="9.140625" defaultRowHeight="15"/>
  <cols>
    <col min="1" max="1" width="4.28125" style="1" bestFit="1" customWidth="1"/>
    <col min="2" max="3" width="20.421875" style="1" bestFit="1" customWidth="1"/>
    <col min="4" max="5" width="10.57421875" style="1" customWidth="1"/>
    <col min="6" max="7" width="8.57421875" style="1" customWidth="1"/>
    <col min="8" max="11" width="10.57421875" style="1" customWidth="1"/>
    <col min="12" max="13" width="5.421875" style="1" customWidth="1"/>
    <col min="14" max="14" width="5.421875" style="1" bestFit="1" customWidth="1"/>
    <col min="15" max="15" width="5.421875" style="1" customWidth="1"/>
    <col min="16" max="17" width="3.421875" style="1" bestFit="1" customWidth="1"/>
    <col min="18" max="18" width="9.421875" style="1" bestFit="1" customWidth="1"/>
    <col min="19" max="19" width="9.00390625" style="1" customWidth="1"/>
    <col min="20" max="20" width="30.57421875" style="1" customWidth="1"/>
    <col min="21" max="22" width="15.00390625" style="1" bestFit="1" customWidth="1"/>
    <col min="23" max="23" width="13.8515625" style="1" bestFit="1" customWidth="1"/>
    <col min="24" max="24" width="16.57421875" style="1" customWidth="1"/>
    <col min="25" max="25" width="20.57421875" style="1" customWidth="1"/>
    <col min="26" max="26" width="5.421875" style="1" bestFit="1" customWidth="1"/>
    <col min="27" max="28" width="3.421875" style="1" bestFit="1" customWidth="1"/>
    <col min="29" max="29" width="16.57421875" style="1" customWidth="1"/>
    <col min="30" max="30" width="9.00390625" style="1" customWidth="1"/>
    <col min="31" max="33" width="3.421875" style="1" bestFit="1" customWidth="1"/>
    <col min="34" max="34" width="4.57421875" style="1" customWidth="1"/>
    <col min="35" max="35" width="20.57421875" style="1" customWidth="1"/>
    <col min="36" max="36" width="5.421875" style="1" bestFit="1" customWidth="1"/>
    <col min="37" max="38" width="3.421875" style="1" bestFit="1" customWidth="1"/>
    <col min="39" max="39" width="16.57421875" style="1" customWidth="1"/>
    <col min="40" max="40" width="9.00390625" style="1" customWidth="1"/>
    <col min="41" max="43" width="3.421875" style="1" bestFit="1" customWidth="1"/>
    <col min="44" max="44" width="4.57421875" style="1" customWidth="1"/>
    <col min="45" max="45" width="21.8515625" style="1" customWidth="1"/>
    <col min="46" max="16384" width="9.00390625" style="1" customWidth="1"/>
  </cols>
  <sheetData>
    <row r="1" spans="1:18" ht="21.75" thickBot="1">
      <c r="A1" s="160" t="s">
        <v>165</v>
      </c>
      <c r="B1" s="160"/>
      <c r="C1" s="160"/>
      <c r="D1" s="61" t="s">
        <v>166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4:24" ht="40.5" customHeight="1" thickTop="1">
      <c r="D2" s="167" t="s">
        <v>62</v>
      </c>
      <c r="E2" s="162"/>
      <c r="F2" s="162"/>
      <c r="G2" s="162"/>
      <c r="H2" s="163"/>
      <c r="I2" s="161" t="s">
        <v>0</v>
      </c>
      <c r="J2" s="162"/>
      <c r="K2" s="163"/>
      <c r="L2" s="147" t="s">
        <v>61</v>
      </c>
      <c r="M2" s="147"/>
      <c r="N2" s="147"/>
      <c r="O2" s="147" t="s">
        <v>3</v>
      </c>
      <c r="P2" s="147"/>
      <c r="Q2" s="147"/>
      <c r="R2" s="147"/>
      <c r="S2" s="58" t="s">
        <v>59</v>
      </c>
      <c r="T2" s="58" t="s">
        <v>60</v>
      </c>
      <c r="U2" s="58" t="s">
        <v>1</v>
      </c>
      <c r="V2" s="58" t="s">
        <v>2</v>
      </c>
      <c r="W2" s="59" t="s">
        <v>4</v>
      </c>
      <c r="X2" s="95"/>
    </row>
    <row r="3" spans="2:24" ht="39.75" customHeight="1" thickBot="1">
      <c r="B3" s="2"/>
      <c r="C3" s="2"/>
      <c r="D3" s="157"/>
      <c r="E3" s="158"/>
      <c r="F3" s="158"/>
      <c r="G3" s="158"/>
      <c r="H3" s="159"/>
      <c r="I3" s="164"/>
      <c r="J3" s="165"/>
      <c r="K3" s="166"/>
      <c r="L3" s="149"/>
      <c r="M3" s="149"/>
      <c r="N3" s="149"/>
      <c r="O3" s="148"/>
      <c r="P3" s="148"/>
      <c r="Q3" s="148"/>
      <c r="R3" s="148"/>
      <c r="S3" s="37"/>
      <c r="T3" s="38"/>
      <c r="U3" s="44"/>
      <c r="V3" s="44"/>
      <c r="W3" s="39"/>
      <c r="X3" s="95"/>
    </row>
    <row r="4" ht="15.75" thickBot="1" thickTop="1"/>
    <row r="5" spans="1:44" ht="18" thickTop="1">
      <c r="A5" s="153" t="s">
        <v>27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5"/>
      <c r="O5" s="150" t="s">
        <v>10</v>
      </c>
      <c r="P5" s="150"/>
      <c r="Q5" s="150"/>
      <c r="R5" s="60" t="s">
        <v>22</v>
      </c>
      <c r="S5" s="150" t="s">
        <v>155</v>
      </c>
      <c r="T5" s="150"/>
      <c r="U5" s="150"/>
      <c r="V5" s="150"/>
      <c r="W5" s="151"/>
      <c r="X5" s="75"/>
      <c r="Y5" s="152" t="s">
        <v>50</v>
      </c>
      <c r="Z5" s="150"/>
      <c r="AA5" s="150"/>
      <c r="AB5" s="150"/>
      <c r="AC5" s="150"/>
      <c r="AD5" s="150"/>
      <c r="AE5" s="150"/>
      <c r="AF5" s="150"/>
      <c r="AG5" s="150"/>
      <c r="AH5" s="151"/>
      <c r="AI5" s="152" t="s">
        <v>51</v>
      </c>
      <c r="AJ5" s="150"/>
      <c r="AK5" s="150"/>
      <c r="AL5" s="150"/>
      <c r="AM5" s="150"/>
      <c r="AN5" s="150"/>
      <c r="AO5" s="150"/>
      <c r="AP5" s="150"/>
      <c r="AQ5" s="150"/>
      <c r="AR5" s="151"/>
    </row>
    <row r="6" spans="1:44" ht="41.25" thickBot="1">
      <c r="A6" s="50" t="s">
        <v>29</v>
      </c>
      <c r="B6" s="51" t="s">
        <v>14</v>
      </c>
      <c r="C6" s="51" t="s">
        <v>19</v>
      </c>
      <c r="D6" s="52" t="s">
        <v>58</v>
      </c>
      <c r="E6" s="51" t="s">
        <v>7</v>
      </c>
      <c r="F6" s="51" t="s">
        <v>5</v>
      </c>
      <c r="G6" s="51" t="s">
        <v>6</v>
      </c>
      <c r="H6" s="51" t="s">
        <v>176</v>
      </c>
      <c r="I6" s="51" t="s">
        <v>177</v>
      </c>
      <c r="J6" s="51" t="s">
        <v>178</v>
      </c>
      <c r="K6" s="51" t="s">
        <v>179</v>
      </c>
      <c r="L6" s="52" t="s">
        <v>25</v>
      </c>
      <c r="M6" s="52" t="s">
        <v>26</v>
      </c>
      <c r="N6" s="52" t="s">
        <v>23</v>
      </c>
      <c r="O6" s="52" t="s">
        <v>13</v>
      </c>
      <c r="P6" s="51" t="s">
        <v>11</v>
      </c>
      <c r="Q6" s="51" t="s">
        <v>12</v>
      </c>
      <c r="R6" s="117" t="s">
        <v>167</v>
      </c>
      <c r="S6" s="53" t="s">
        <v>56</v>
      </c>
      <c r="T6" s="53" t="s">
        <v>57</v>
      </c>
      <c r="U6" s="52" t="s">
        <v>53</v>
      </c>
      <c r="V6" s="52" t="s">
        <v>54</v>
      </c>
      <c r="W6" s="54" t="s">
        <v>55</v>
      </c>
      <c r="X6" s="91" t="s">
        <v>153</v>
      </c>
      <c r="Y6" s="50" t="s">
        <v>31</v>
      </c>
      <c r="Z6" s="52" t="s">
        <v>32</v>
      </c>
      <c r="AA6" s="51" t="s">
        <v>11</v>
      </c>
      <c r="AB6" s="51" t="s">
        <v>12</v>
      </c>
      <c r="AC6" s="53" t="s">
        <v>123</v>
      </c>
      <c r="AD6" s="51" t="s">
        <v>33</v>
      </c>
      <c r="AE6" s="52" t="s">
        <v>34</v>
      </c>
      <c r="AF6" s="52" t="s">
        <v>35</v>
      </c>
      <c r="AG6" s="52" t="s">
        <v>36</v>
      </c>
      <c r="AH6" s="92" t="s">
        <v>52</v>
      </c>
      <c r="AI6" s="50" t="s">
        <v>31</v>
      </c>
      <c r="AJ6" s="52" t="s">
        <v>32</v>
      </c>
      <c r="AK6" s="51" t="s">
        <v>11</v>
      </c>
      <c r="AL6" s="51" t="s">
        <v>12</v>
      </c>
      <c r="AM6" s="93" t="s">
        <v>123</v>
      </c>
      <c r="AN6" s="51" t="s">
        <v>33</v>
      </c>
      <c r="AO6" s="52" t="s">
        <v>34</v>
      </c>
      <c r="AP6" s="52" t="s">
        <v>35</v>
      </c>
      <c r="AQ6" s="52" t="s">
        <v>36</v>
      </c>
      <c r="AR6" s="92" t="s">
        <v>52</v>
      </c>
    </row>
    <row r="7" spans="1:45" ht="39.75" customHeight="1" thickTop="1">
      <c r="A7" s="55">
        <v>1</v>
      </c>
      <c r="B7" s="8"/>
      <c r="C7" s="9"/>
      <c r="D7" s="10"/>
      <c r="E7" s="11"/>
      <c r="F7" s="12"/>
      <c r="G7" s="12"/>
      <c r="H7" s="12"/>
      <c r="I7" s="12"/>
      <c r="J7" s="12"/>
      <c r="K7" s="12"/>
      <c r="L7" s="10"/>
      <c r="M7" s="10"/>
      <c r="N7" s="9"/>
      <c r="O7" s="10"/>
      <c r="P7" s="10"/>
      <c r="Q7" s="10"/>
      <c r="R7" s="62">
        <f>IF(O7="","",DATEDIF(DATE(O7,P7,Q7),DATE(2012,2,19),"y"))</f>
      </c>
      <c r="S7" s="23"/>
      <c r="T7" s="24"/>
      <c r="U7" s="11"/>
      <c r="V7" s="11"/>
      <c r="W7" s="123"/>
      <c r="X7" s="120"/>
      <c r="Y7" s="25"/>
      <c r="Z7" s="26"/>
      <c r="AA7" s="10"/>
      <c r="AB7" s="10"/>
      <c r="AC7" s="25"/>
      <c r="AD7" s="26"/>
      <c r="AE7" s="26"/>
      <c r="AF7" s="26"/>
      <c r="AG7" s="26"/>
      <c r="AH7" s="27"/>
      <c r="AI7" s="25"/>
      <c r="AJ7" s="26"/>
      <c r="AK7" s="10"/>
      <c r="AL7" s="10"/>
      <c r="AM7" s="25"/>
      <c r="AN7" s="26"/>
      <c r="AO7" s="26"/>
      <c r="AP7" s="26"/>
      <c r="AQ7" s="26"/>
      <c r="AR7" s="27"/>
      <c r="AS7" s="1">
        <f>IF(B7="","",$D$3)</f>
      </c>
    </row>
    <row r="8" spans="1:45" ht="39.75" customHeight="1">
      <c r="A8" s="56">
        <v>2</v>
      </c>
      <c r="B8" s="13"/>
      <c r="C8" s="14"/>
      <c r="D8" s="15"/>
      <c r="E8" s="16"/>
      <c r="F8" s="17"/>
      <c r="G8" s="17"/>
      <c r="H8" s="17"/>
      <c r="I8" s="17"/>
      <c r="J8" s="17"/>
      <c r="K8" s="17"/>
      <c r="L8" s="15"/>
      <c r="M8" s="15"/>
      <c r="N8" s="14"/>
      <c r="O8" s="10"/>
      <c r="P8" s="10"/>
      <c r="Q8" s="10"/>
      <c r="R8" s="63">
        <f aca="true" t="shared" si="0" ref="R8:R26">IF(O8="","",DATEDIF(DATE(O8,P8,Q8),DATE(2010,12,31),"y")+1)</f>
      </c>
      <c r="S8" s="28"/>
      <c r="T8" s="29"/>
      <c r="U8" s="16"/>
      <c r="V8" s="16"/>
      <c r="W8" s="30"/>
      <c r="X8" s="118"/>
      <c r="Y8" s="31"/>
      <c r="Z8" s="15"/>
      <c r="AA8" s="15"/>
      <c r="AB8" s="15"/>
      <c r="AC8" s="31"/>
      <c r="AD8" s="15"/>
      <c r="AE8" s="15"/>
      <c r="AF8" s="15"/>
      <c r="AG8" s="15"/>
      <c r="AH8" s="32"/>
      <c r="AI8" s="31"/>
      <c r="AJ8" s="15"/>
      <c r="AK8" s="15"/>
      <c r="AL8" s="15"/>
      <c r="AM8" s="31"/>
      <c r="AN8" s="15"/>
      <c r="AO8" s="15"/>
      <c r="AP8" s="15"/>
      <c r="AQ8" s="15"/>
      <c r="AR8" s="32"/>
      <c r="AS8" s="1">
        <f aca="true" t="shared" si="1" ref="AS8:AS26">IF(B8="","",$D$3)</f>
      </c>
    </row>
    <row r="9" spans="1:45" ht="39.75" customHeight="1">
      <c r="A9" s="56">
        <v>3</v>
      </c>
      <c r="B9" s="13"/>
      <c r="C9" s="14"/>
      <c r="D9" s="15"/>
      <c r="E9" s="16"/>
      <c r="F9" s="17"/>
      <c r="G9" s="17"/>
      <c r="H9" s="17"/>
      <c r="I9" s="17"/>
      <c r="J9" s="17"/>
      <c r="K9" s="17"/>
      <c r="L9" s="15"/>
      <c r="M9" s="15"/>
      <c r="N9" s="14"/>
      <c r="O9" s="15"/>
      <c r="P9" s="15"/>
      <c r="Q9" s="15"/>
      <c r="R9" s="63">
        <f t="shared" si="0"/>
      </c>
      <c r="S9" s="28"/>
      <c r="T9" s="29"/>
      <c r="U9" s="16"/>
      <c r="V9" s="16"/>
      <c r="W9" s="30"/>
      <c r="X9" s="118"/>
      <c r="Y9" s="31"/>
      <c r="Z9" s="15"/>
      <c r="AA9" s="15"/>
      <c r="AB9" s="15"/>
      <c r="AC9" s="31"/>
      <c r="AD9" s="15"/>
      <c r="AE9" s="15"/>
      <c r="AF9" s="15"/>
      <c r="AG9" s="15"/>
      <c r="AH9" s="32"/>
      <c r="AI9" s="31"/>
      <c r="AJ9" s="15"/>
      <c r="AK9" s="15"/>
      <c r="AL9" s="15"/>
      <c r="AM9" s="31"/>
      <c r="AN9" s="15"/>
      <c r="AO9" s="15"/>
      <c r="AP9" s="15"/>
      <c r="AQ9" s="15"/>
      <c r="AR9" s="32"/>
      <c r="AS9" s="1">
        <f t="shared" si="1"/>
      </c>
    </row>
    <row r="10" spans="1:45" ht="39.75" customHeight="1">
      <c r="A10" s="56">
        <v>4</v>
      </c>
      <c r="B10" s="13"/>
      <c r="C10" s="14"/>
      <c r="D10" s="15"/>
      <c r="E10" s="16"/>
      <c r="F10" s="17"/>
      <c r="G10" s="17"/>
      <c r="H10" s="17"/>
      <c r="I10" s="17"/>
      <c r="J10" s="17"/>
      <c r="K10" s="17"/>
      <c r="L10" s="15"/>
      <c r="M10" s="15"/>
      <c r="N10" s="14"/>
      <c r="O10" s="15"/>
      <c r="P10" s="15"/>
      <c r="Q10" s="15"/>
      <c r="R10" s="63">
        <f t="shared" si="0"/>
      </c>
      <c r="S10" s="28"/>
      <c r="T10" s="29"/>
      <c r="U10" s="16"/>
      <c r="V10" s="16"/>
      <c r="W10" s="30"/>
      <c r="X10" s="118"/>
      <c r="Y10" s="31"/>
      <c r="Z10" s="15"/>
      <c r="AA10" s="15"/>
      <c r="AB10" s="15"/>
      <c r="AC10" s="31"/>
      <c r="AD10" s="15"/>
      <c r="AE10" s="15"/>
      <c r="AF10" s="15"/>
      <c r="AG10" s="15"/>
      <c r="AH10" s="32"/>
      <c r="AI10" s="31"/>
      <c r="AJ10" s="15"/>
      <c r="AK10" s="15"/>
      <c r="AL10" s="15"/>
      <c r="AM10" s="31"/>
      <c r="AN10" s="15"/>
      <c r="AO10" s="15"/>
      <c r="AP10" s="15"/>
      <c r="AQ10" s="15"/>
      <c r="AR10" s="32"/>
      <c r="AS10" s="1">
        <f t="shared" si="1"/>
      </c>
    </row>
    <row r="11" spans="1:45" ht="39.75" customHeight="1">
      <c r="A11" s="56">
        <v>5</v>
      </c>
      <c r="B11" s="13"/>
      <c r="C11" s="14"/>
      <c r="D11" s="15"/>
      <c r="E11" s="16"/>
      <c r="F11" s="17"/>
      <c r="G11" s="17"/>
      <c r="H11" s="17"/>
      <c r="I11" s="17"/>
      <c r="J11" s="17"/>
      <c r="K11" s="17"/>
      <c r="L11" s="15"/>
      <c r="M11" s="15"/>
      <c r="N11" s="14"/>
      <c r="O11" s="15"/>
      <c r="P11" s="15"/>
      <c r="Q11" s="15"/>
      <c r="R11" s="63">
        <f t="shared" si="0"/>
      </c>
      <c r="S11" s="28"/>
      <c r="T11" s="29"/>
      <c r="U11" s="16"/>
      <c r="V11" s="16"/>
      <c r="W11" s="30"/>
      <c r="X11" s="118"/>
      <c r="Y11" s="31"/>
      <c r="Z11" s="15"/>
      <c r="AA11" s="15"/>
      <c r="AB11" s="15"/>
      <c r="AC11" s="31"/>
      <c r="AD11" s="15"/>
      <c r="AE11" s="15"/>
      <c r="AF11" s="15"/>
      <c r="AG11" s="15"/>
      <c r="AH11" s="32"/>
      <c r="AI11" s="31"/>
      <c r="AJ11" s="15"/>
      <c r="AK11" s="15"/>
      <c r="AL11" s="15"/>
      <c r="AM11" s="31"/>
      <c r="AN11" s="15"/>
      <c r="AO11" s="15"/>
      <c r="AP11" s="15"/>
      <c r="AQ11" s="15"/>
      <c r="AR11" s="32"/>
      <c r="AS11" s="1">
        <f t="shared" si="1"/>
      </c>
    </row>
    <row r="12" spans="1:45" ht="39.75" customHeight="1">
      <c r="A12" s="56">
        <v>6</v>
      </c>
      <c r="B12" s="13"/>
      <c r="C12" s="14"/>
      <c r="D12" s="15"/>
      <c r="E12" s="16"/>
      <c r="F12" s="17"/>
      <c r="G12" s="17"/>
      <c r="H12" s="17"/>
      <c r="I12" s="17"/>
      <c r="J12" s="17"/>
      <c r="K12" s="17"/>
      <c r="L12" s="15"/>
      <c r="M12" s="15"/>
      <c r="N12" s="14"/>
      <c r="O12" s="15"/>
      <c r="P12" s="15"/>
      <c r="Q12" s="15"/>
      <c r="R12" s="63">
        <f t="shared" si="0"/>
      </c>
      <c r="S12" s="28"/>
      <c r="T12" s="29"/>
      <c r="U12" s="16"/>
      <c r="V12" s="16"/>
      <c r="W12" s="30"/>
      <c r="X12" s="118"/>
      <c r="Y12" s="31"/>
      <c r="Z12" s="15"/>
      <c r="AA12" s="15"/>
      <c r="AB12" s="15"/>
      <c r="AC12" s="31"/>
      <c r="AD12" s="15"/>
      <c r="AE12" s="15"/>
      <c r="AF12" s="15"/>
      <c r="AG12" s="15"/>
      <c r="AH12" s="32"/>
      <c r="AI12" s="31"/>
      <c r="AJ12" s="15"/>
      <c r="AK12" s="15"/>
      <c r="AL12" s="15"/>
      <c r="AM12" s="31"/>
      <c r="AN12" s="15"/>
      <c r="AO12" s="15"/>
      <c r="AP12" s="15"/>
      <c r="AQ12" s="15"/>
      <c r="AR12" s="32"/>
      <c r="AS12" s="1">
        <f t="shared" si="1"/>
      </c>
    </row>
    <row r="13" spans="1:45" ht="39.75" customHeight="1">
      <c r="A13" s="56">
        <v>7</v>
      </c>
      <c r="B13" s="13"/>
      <c r="C13" s="14"/>
      <c r="D13" s="15"/>
      <c r="E13" s="16"/>
      <c r="F13" s="17"/>
      <c r="G13" s="17"/>
      <c r="H13" s="17"/>
      <c r="I13" s="17"/>
      <c r="J13" s="17"/>
      <c r="K13" s="17"/>
      <c r="L13" s="15"/>
      <c r="M13" s="15"/>
      <c r="N13" s="14"/>
      <c r="O13" s="15"/>
      <c r="P13" s="15"/>
      <c r="Q13" s="15"/>
      <c r="R13" s="63">
        <f t="shared" si="0"/>
      </c>
      <c r="S13" s="28"/>
      <c r="T13" s="29"/>
      <c r="U13" s="16"/>
      <c r="V13" s="16"/>
      <c r="W13" s="30"/>
      <c r="X13" s="118"/>
      <c r="Y13" s="31"/>
      <c r="Z13" s="15"/>
      <c r="AA13" s="15"/>
      <c r="AB13" s="15"/>
      <c r="AC13" s="31"/>
      <c r="AD13" s="15"/>
      <c r="AE13" s="15"/>
      <c r="AF13" s="15"/>
      <c r="AG13" s="15"/>
      <c r="AH13" s="32"/>
      <c r="AI13" s="31"/>
      <c r="AJ13" s="15"/>
      <c r="AK13" s="15"/>
      <c r="AL13" s="15"/>
      <c r="AM13" s="31"/>
      <c r="AN13" s="15"/>
      <c r="AO13" s="15"/>
      <c r="AP13" s="15"/>
      <c r="AQ13" s="15"/>
      <c r="AR13" s="32"/>
      <c r="AS13" s="1">
        <f t="shared" si="1"/>
      </c>
    </row>
    <row r="14" spans="1:45" ht="39.75" customHeight="1">
      <c r="A14" s="56">
        <v>8</v>
      </c>
      <c r="B14" s="13"/>
      <c r="C14" s="14"/>
      <c r="D14" s="15"/>
      <c r="E14" s="16"/>
      <c r="F14" s="17"/>
      <c r="G14" s="17"/>
      <c r="H14" s="17"/>
      <c r="I14" s="17"/>
      <c r="J14" s="17"/>
      <c r="K14" s="17"/>
      <c r="L14" s="15"/>
      <c r="M14" s="15"/>
      <c r="N14" s="14"/>
      <c r="O14" s="15"/>
      <c r="P14" s="15"/>
      <c r="Q14" s="15"/>
      <c r="R14" s="63">
        <f t="shared" si="0"/>
      </c>
      <c r="S14" s="28"/>
      <c r="T14" s="29"/>
      <c r="U14" s="16"/>
      <c r="V14" s="16"/>
      <c r="W14" s="30"/>
      <c r="X14" s="118"/>
      <c r="Y14" s="31"/>
      <c r="Z14" s="15"/>
      <c r="AA14" s="15"/>
      <c r="AB14" s="15"/>
      <c r="AC14" s="31"/>
      <c r="AD14" s="15"/>
      <c r="AE14" s="15"/>
      <c r="AF14" s="15"/>
      <c r="AG14" s="15"/>
      <c r="AH14" s="32"/>
      <c r="AI14" s="31"/>
      <c r="AJ14" s="15"/>
      <c r="AK14" s="15"/>
      <c r="AL14" s="15"/>
      <c r="AM14" s="31"/>
      <c r="AN14" s="15"/>
      <c r="AO14" s="15"/>
      <c r="AP14" s="15"/>
      <c r="AQ14" s="15"/>
      <c r="AR14" s="32"/>
      <c r="AS14" s="1">
        <f t="shared" si="1"/>
      </c>
    </row>
    <row r="15" spans="1:45" ht="39.75" customHeight="1">
      <c r="A15" s="56">
        <v>9</v>
      </c>
      <c r="B15" s="13"/>
      <c r="C15" s="14"/>
      <c r="D15" s="15"/>
      <c r="E15" s="16"/>
      <c r="F15" s="17"/>
      <c r="G15" s="17"/>
      <c r="H15" s="17"/>
      <c r="I15" s="17"/>
      <c r="J15" s="17"/>
      <c r="K15" s="17"/>
      <c r="L15" s="15"/>
      <c r="M15" s="15"/>
      <c r="N15" s="14"/>
      <c r="O15" s="15"/>
      <c r="P15" s="15"/>
      <c r="Q15" s="15"/>
      <c r="R15" s="63">
        <f t="shared" si="0"/>
      </c>
      <c r="S15" s="28"/>
      <c r="T15" s="29"/>
      <c r="U15" s="16"/>
      <c r="V15" s="16"/>
      <c r="W15" s="30"/>
      <c r="X15" s="118"/>
      <c r="Y15" s="31"/>
      <c r="Z15" s="15"/>
      <c r="AA15" s="15"/>
      <c r="AB15" s="15"/>
      <c r="AC15" s="31"/>
      <c r="AD15" s="15"/>
      <c r="AE15" s="15"/>
      <c r="AF15" s="15"/>
      <c r="AG15" s="15"/>
      <c r="AH15" s="32"/>
      <c r="AI15" s="31"/>
      <c r="AJ15" s="15"/>
      <c r="AK15" s="15"/>
      <c r="AL15" s="15"/>
      <c r="AM15" s="31"/>
      <c r="AN15" s="15"/>
      <c r="AO15" s="15"/>
      <c r="AP15" s="15"/>
      <c r="AQ15" s="15"/>
      <c r="AR15" s="32"/>
      <c r="AS15" s="1">
        <f t="shared" si="1"/>
      </c>
    </row>
    <row r="16" spans="1:45" ht="39.75" customHeight="1">
      <c r="A16" s="56">
        <v>10</v>
      </c>
      <c r="B16" s="13"/>
      <c r="C16" s="14"/>
      <c r="D16" s="15"/>
      <c r="E16" s="16"/>
      <c r="F16" s="17"/>
      <c r="G16" s="17"/>
      <c r="H16" s="17"/>
      <c r="I16" s="17"/>
      <c r="J16" s="17"/>
      <c r="K16" s="17"/>
      <c r="L16" s="15"/>
      <c r="M16" s="15"/>
      <c r="N16" s="14"/>
      <c r="O16" s="15"/>
      <c r="P16" s="15"/>
      <c r="Q16" s="15"/>
      <c r="R16" s="63">
        <f t="shared" si="0"/>
      </c>
      <c r="S16" s="28"/>
      <c r="T16" s="29"/>
      <c r="U16" s="16"/>
      <c r="V16" s="16"/>
      <c r="W16" s="30"/>
      <c r="X16" s="118"/>
      <c r="Y16" s="31"/>
      <c r="Z16" s="15"/>
      <c r="AA16" s="15"/>
      <c r="AB16" s="15"/>
      <c r="AC16" s="31"/>
      <c r="AD16" s="15"/>
      <c r="AE16" s="15"/>
      <c r="AF16" s="15"/>
      <c r="AG16" s="15"/>
      <c r="AH16" s="32"/>
      <c r="AI16" s="31"/>
      <c r="AJ16" s="15"/>
      <c r="AK16" s="15"/>
      <c r="AL16" s="15"/>
      <c r="AM16" s="31"/>
      <c r="AN16" s="15"/>
      <c r="AO16" s="15"/>
      <c r="AP16" s="15"/>
      <c r="AQ16" s="15"/>
      <c r="AR16" s="32"/>
      <c r="AS16" s="1">
        <f t="shared" si="1"/>
      </c>
    </row>
    <row r="17" spans="1:45" ht="39.75" customHeight="1">
      <c r="A17" s="56">
        <v>11</v>
      </c>
      <c r="B17" s="13"/>
      <c r="C17" s="14"/>
      <c r="D17" s="15"/>
      <c r="E17" s="16"/>
      <c r="F17" s="17"/>
      <c r="G17" s="17"/>
      <c r="H17" s="17"/>
      <c r="I17" s="17"/>
      <c r="J17" s="17"/>
      <c r="K17" s="17"/>
      <c r="L17" s="15"/>
      <c r="M17" s="15"/>
      <c r="N17" s="14"/>
      <c r="O17" s="15"/>
      <c r="P17" s="15"/>
      <c r="Q17" s="15"/>
      <c r="R17" s="63">
        <f t="shared" si="0"/>
      </c>
      <c r="S17" s="28"/>
      <c r="T17" s="29"/>
      <c r="U17" s="16"/>
      <c r="V17" s="16"/>
      <c r="W17" s="30"/>
      <c r="X17" s="118"/>
      <c r="Y17" s="31"/>
      <c r="Z17" s="15"/>
      <c r="AA17" s="15"/>
      <c r="AB17" s="15"/>
      <c r="AC17" s="31"/>
      <c r="AD17" s="15"/>
      <c r="AE17" s="15"/>
      <c r="AF17" s="15"/>
      <c r="AG17" s="15"/>
      <c r="AH17" s="32"/>
      <c r="AI17" s="31"/>
      <c r="AJ17" s="15"/>
      <c r="AK17" s="15"/>
      <c r="AL17" s="15"/>
      <c r="AM17" s="31"/>
      <c r="AN17" s="15"/>
      <c r="AO17" s="15"/>
      <c r="AP17" s="15"/>
      <c r="AQ17" s="15"/>
      <c r="AR17" s="32"/>
      <c r="AS17" s="1">
        <f t="shared" si="1"/>
      </c>
    </row>
    <row r="18" spans="1:45" ht="39.75" customHeight="1">
      <c r="A18" s="56">
        <v>12</v>
      </c>
      <c r="B18" s="13"/>
      <c r="C18" s="14"/>
      <c r="D18" s="15"/>
      <c r="E18" s="16"/>
      <c r="F18" s="17"/>
      <c r="G18" s="17"/>
      <c r="H18" s="17"/>
      <c r="I18" s="17"/>
      <c r="J18" s="17"/>
      <c r="K18" s="17"/>
      <c r="L18" s="15"/>
      <c r="M18" s="15"/>
      <c r="N18" s="14"/>
      <c r="O18" s="15"/>
      <c r="P18" s="15"/>
      <c r="Q18" s="15"/>
      <c r="R18" s="63">
        <f t="shared" si="0"/>
      </c>
      <c r="S18" s="28"/>
      <c r="T18" s="29"/>
      <c r="U18" s="16"/>
      <c r="V18" s="16"/>
      <c r="W18" s="30"/>
      <c r="X18" s="118"/>
      <c r="Y18" s="31"/>
      <c r="Z18" s="15"/>
      <c r="AA18" s="15"/>
      <c r="AB18" s="15"/>
      <c r="AC18" s="31"/>
      <c r="AD18" s="15"/>
      <c r="AE18" s="15"/>
      <c r="AF18" s="15"/>
      <c r="AG18" s="15"/>
      <c r="AH18" s="32"/>
      <c r="AI18" s="31"/>
      <c r="AJ18" s="15"/>
      <c r="AK18" s="15"/>
      <c r="AL18" s="15"/>
      <c r="AM18" s="31"/>
      <c r="AN18" s="15"/>
      <c r="AO18" s="15"/>
      <c r="AP18" s="15"/>
      <c r="AQ18" s="15"/>
      <c r="AR18" s="32"/>
      <c r="AS18" s="1">
        <f t="shared" si="1"/>
      </c>
    </row>
    <row r="19" spans="1:45" ht="39.75" customHeight="1">
      <c r="A19" s="56">
        <v>13</v>
      </c>
      <c r="B19" s="13"/>
      <c r="C19" s="14"/>
      <c r="D19" s="15"/>
      <c r="E19" s="16"/>
      <c r="F19" s="17"/>
      <c r="G19" s="17"/>
      <c r="H19" s="17"/>
      <c r="I19" s="17"/>
      <c r="J19" s="17"/>
      <c r="K19" s="17"/>
      <c r="L19" s="15"/>
      <c r="M19" s="15"/>
      <c r="N19" s="14"/>
      <c r="O19" s="15"/>
      <c r="P19" s="15"/>
      <c r="Q19" s="15"/>
      <c r="R19" s="63">
        <f t="shared" si="0"/>
      </c>
      <c r="S19" s="28"/>
      <c r="T19" s="29"/>
      <c r="U19" s="16"/>
      <c r="V19" s="16"/>
      <c r="W19" s="30"/>
      <c r="X19" s="118"/>
      <c r="Y19" s="31"/>
      <c r="Z19" s="15"/>
      <c r="AA19" s="15"/>
      <c r="AB19" s="15"/>
      <c r="AC19" s="31"/>
      <c r="AD19" s="15"/>
      <c r="AE19" s="15"/>
      <c r="AF19" s="15"/>
      <c r="AG19" s="15"/>
      <c r="AH19" s="32"/>
      <c r="AI19" s="31"/>
      <c r="AJ19" s="15"/>
      <c r="AK19" s="15"/>
      <c r="AL19" s="15"/>
      <c r="AM19" s="31"/>
      <c r="AN19" s="15"/>
      <c r="AO19" s="15"/>
      <c r="AP19" s="15"/>
      <c r="AQ19" s="15"/>
      <c r="AR19" s="32"/>
      <c r="AS19" s="1">
        <f t="shared" si="1"/>
      </c>
    </row>
    <row r="20" spans="1:45" ht="39.75" customHeight="1">
      <c r="A20" s="56">
        <v>14</v>
      </c>
      <c r="B20" s="13"/>
      <c r="C20" s="14"/>
      <c r="D20" s="15"/>
      <c r="E20" s="16"/>
      <c r="F20" s="17"/>
      <c r="G20" s="17"/>
      <c r="H20" s="17"/>
      <c r="I20" s="17"/>
      <c r="J20" s="17"/>
      <c r="K20" s="17"/>
      <c r="L20" s="15"/>
      <c r="M20" s="15"/>
      <c r="N20" s="14"/>
      <c r="O20" s="15"/>
      <c r="P20" s="15"/>
      <c r="Q20" s="15"/>
      <c r="R20" s="63">
        <f t="shared" si="0"/>
      </c>
      <c r="S20" s="28"/>
      <c r="T20" s="29"/>
      <c r="U20" s="16"/>
      <c r="V20" s="16"/>
      <c r="W20" s="30"/>
      <c r="X20" s="118"/>
      <c r="Y20" s="31"/>
      <c r="Z20" s="15"/>
      <c r="AA20" s="15"/>
      <c r="AB20" s="15"/>
      <c r="AC20" s="31"/>
      <c r="AD20" s="15"/>
      <c r="AE20" s="15"/>
      <c r="AF20" s="15"/>
      <c r="AG20" s="15"/>
      <c r="AH20" s="32"/>
      <c r="AI20" s="31"/>
      <c r="AJ20" s="15"/>
      <c r="AK20" s="15"/>
      <c r="AL20" s="15"/>
      <c r="AM20" s="31"/>
      <c r="AN20" s="15"/>
      <c r="AO20" s="15"/>
      <c r="AP20" s="15"/>
      <c r="AQ20" s="15"/>
      <c r="AR20" s="32"/>
      <c r="AS20" s="1">
        <f t="shared" si="1"/>
      </c>
    </row>
    <row r="21" spans="1:45" ht="39.75" customHeight="1">
      <c r="A21" s="56">
        <v>15</v>
      </c>
      <c r="B21" s="13"/>
      <c r="C21" s="14"/>
      <c r="D21" s="15"/>
      <c r="E21" s="16"/>
      <c r="F21" s="17"/>
      <c r="G21" s="17"/>
      <c r="H21" s="17"/>
      <c r="I21" s="17"/>
      <c r="J21" s="17"/>
      <c r="K21" s="17"/>
      <c r="L21" s="15"/>
      <c r="M21" s="15"/>
      <c r="N21" s="14"/>
      <c r="O21" s="15"/>
      <c r="P21" s="15"/>
      <c r="Q21" s="15"/>
      <c r="R21" s="63">
        <f t="shared" si="0"/>
      </c>
      <c r="S21" s="28"/>
      <c r="T21" s="29"/>
      <c r="U21" s="16"/>
      <c r="V21" s="16"/>
      <c r="W21" s="30"/>
      <c r="X21" s="118"/>
      <c r="Y21" s="31"/>
      <c r="Z21" s="15"/>
      <c r="AA21" s="15"/>
      <c r="AB21" s="15"/>
      <c r="AC21" s="31"/>
      <c r="AD21" s="15"/>
      <c r="AE21" s="15"/>
      <c r="AF21" s="15"/>
      <c r="AG21" s="15"/>
      <c r="AH21" s="32"/>
      <c r="AI21" s="31"/>
      <c r="AJ21" s="15"/>
      <c r="AK21" s="15"/>
      <c r="AL21" s="15"/>
      <c r="AM21" s="31"/>
      <c r="AN21" s="15"/>
      <c r="AO21" s="15"/>
      <c r="AP21" s="15"/>
      <c r="AQ21" s="15"/>
      <c r="AR21" s="32"/>
      <c r="AS21" s="1">
        <f t="shared" si="1"/>
      </c>
    </row>
    <row r="22" spans="1:45" ht="39.75" customHeight="1">
      <c r="A22" s="56">
        <v>16</v>
      </c>
      <c r="B22" s="13"/>
      <c r="C22" s="14"/>
      <c r="D22" s="15"/>
      <c r="E22" s="16"/>
      <c r="F22" s="17"/>
      <c r="G22" s="17"/>
      <c r="H22" s="17"/>
      <c r="I22" s="17"/>
      <c r="J22" s="17"/>
      <c r="K22" s="17"/>
      <c r="L22" s="15"/>
      <c r="M22" s="15"/>
      <c r="N22" s="14"/>
      <c r="O22" s="15"/>
      <c r="P22" s="15"/>
      <c r="Q22" s="15"/>
      <c r="R22" s="63">
        <f t="shared" si="0"/>
      </c>
      <c r="S22" s="28"/>
      <c r="T22" s="29"/>
      <c r="U22" s="16"/>
      <c r="V22" s="16"/>
      <c r="W22" s="30"/>
      <c r="X22" s="118"/>
      <c r="Y22" s="31"/>
      <c r="Z22" s="15"/>
      <c r="AA22" s="15"/>
      <c r="AB22" s="15"/>
      <c r="AC22" s="31"/>
      <c r="AD22" s="15"/>
      <c r="AE22" s="15"/>
      <c r="AF22" s="15"/>
      <c r="AG22" s="15"/>
      <c r="AH22" s="32"/>
      <c r="AI22" s="31"/>
      <c r="AJ22" s="15"/>
      <c r="AK22" s="15"/>
      <c r="AL22" s="15"/>
      <c r="AM22" s="31"/>
      <c r="AN22" s="15"/>
      <c r="AO22" s="15"/>
      <c r="AP22" s="15"/>
      <c r="AQ22" s="15"/>
      <c r="AR22" s="32"/>
      <c r="AS22" s="1">
        <f t="shared" si="1"/>
      </c>
    </row>
    <row r="23" spans="1:45" ht="39.75" customHeight="1">
      <c r="A23" s="56">
        <v>17</v>
      </c>
      <c r="B23" s="13"/>
      <c r="C23" s="14"/>
      <c r="D23" s="15"/>
      <c r="E23" s="16"/>
      <c r="F23" s="17"/>
      <c r="G23" s="17"/>
      <c r="H23" s="17"/>
      <c r="I23" s="17"/>
      <c r="J23" s="17"/>
      <c r="K23" s="17"/>
      <c r="L23" s="15"/>
      <c r="M23" s="15"/>
      <c r="N23" s="14"/>
      <c r="O23" s="15"/>
      <c r="P23" s="15"/>
      <c r="Q23" s="15"/>
      <c r="R23" s="63">
        <f t="shared" si="0"/>
      </c>
      <c r="S23" s="28"/>
      <c r="T23" s="29"/>
      <c r="U23" s="16"/>
      <c r="V23" s="16"/>
      <c r="W23" s="30"/>
      <c r="X23" s="118"/>
      <c r="Y23" s="31"/>
      <c r="Z23" s="15"/>
      <c r="AA23" s="15"/>
      <c r="AB23" s="15"/>
      <c r="AC23" s="31"/>
      <c r="AD23" s="15"/>
      <c r="AE23" s="15"/>
      <c r="AF23" s="15"/>
      <c r="AG23" s="15"/>
      <c r="AH23" s="32"/>
      <c r="AI23" s="31"/>
      <c r="AJ23" s="15"/>
      <c r="AK23" s="15"/>
      <c r="AL23" s="15"/>
      <c r="AM23" s="31"/>
      <c r="AN23" s="15"/>
      <c r="AO23" s="15"/>
      <c r="AP23" s="15"/>
      <c r="AQ23" s="15"/>
      <c r="AR23" s="32"/>
      <c r="AS23" s="1">
        <f t="shared" si="1"/>
      </c>
    </row>
    <row r="24" spans="1:45" ht="39.75" customHeight="1">
      <c r="A24" s="56">
        <v>18</v>
      </c>
      <c r="B24" s="13"/>
      <c r="C24" s="14"/>
      <c r="D24" s="15"/>
      <c r="E24" s="16"/>
      <c r="F24" s="17"/>
      <c r="G24" s="17"/>
      <c r="H24" s="17"/>
      <c r="I24" s="17"/>
      <c r="J24" s="17"/>
      <c r="K24" s="17"/>
      <c r="L24" s="15"/>
      <c r="M24" s="15"/>
      <c r="N24" s="14"/>
      <c r="O24" s="15"/>
      <c r="P24" s="15"/>
      <c r="Q24" s="15"/>
      <c r="R24" s="63">
        <f t="shared" si="0"/>
      </c>
      <c r="S24" s="28"/>
      <c r="T24" s="29"/>
      <c r="U24" s="16"/>
      <c r="V24" s="16"/>
      <c r="W24" s="30"/>
      <c r="X24" s="118"/>
      <c r="Y24" s="31"/>
      <c r="Z24" s="15"/>
      <c r="AA24" s="15"/>
      <c r="AB24" s="15"/>
      <c r="AC24" s="31"/>
      <c r="AD24" s="15"/>
      <c r="AE24" s="15"/>
      <c r="AF24" s="15"/>
      <c r="AG24" s="15"/>
      <c r="AH24" s="32"/>
      <c r="AI24" s="31"/>
      <c r="AJ24" s="15"/>
      <c r="AK24" s="15"/>
      <c r="AL24" s="15"/>
      <c r="AM24" s="31"/>
      <c r="AN24" s="15"/>
      <c r="AO24" s="15"/>
      <c r="AP24" s="15"/>
      <c r="AQ24" s="15"/>
      <c r="AR24" s="32"/>
      <c r="AS24" s="1">
        <f t="shared" si="1"/>
      </c>
    </row>
    <row r="25" spans="1:45" ht="39.75" customHeight="1">
      <c r="A25" s="56">
        <v>19</v>
      </c>
      <c r="B25" s="13"/>
      <c r="C25" s="14"/>
      <c r="D25" s="15"/>
      <c r="E25" s="16"/>
      <c r="F25" s="17"/>
      <c r="G25" s="17"/>
      <c r="H25" s="17"/>
      <c r="I25" s="17"/>
      <c r="J25" s="17"/>
      <c r="K25" s="17"/>
      <c r="L25" s="15"/>
      <c r="M25" s="15"/>
      <c r="N25" s="14"/>
      <c r="O25" s="15"/>
      <c r="P25" s="15"/>
      <c r="Q25" s="15"/>
      <c r="R25" s="63">
        <f t="shared" si="0"/>
      </c>
      <c r="S25" s="28"/>
      <c r="T25" s="29"/>
      <c r="U25" s="16"/>
      <c r="V25" s="16"/>
      <c r="W25" s="30"/>
      <c r="X25" s="118"/>
      <c r="Y25" s="31"/>
      <c r="Z25" s="15"/>
      <c r="AA25" s="15"/>
      <c r="AB25" s="15"/>
      <c r="AC25" s="31"/>
      <c r="AD25" s="15"/>
      <c r="AE25" s="15"/>
      <c r="AF25" s="15"/>
      <c r="AG25" s="15"/>
      <c r="AH25" s="32"/>
      <c r="AI25" s="31"/>
      <c r="AJ25" s="15"/>
      <c r="AK25" s="15"/>
      <c r="AL25" s="15"/>
      <c r="AM25" s="31"/>
      <c r="AN25" s="15"/>
      <c r="AO25" s="15"/>
      <c r="AP25" s="15"/>
      <c r="AQ25" s="15"/>
      <c r="AR25" s="32"/>
      <c r="AS25" s="1">
        <f t="shared" si="1"/>
      </c>
    </row>
    <row r="26" spans="1:45" ht="39.75" customHeight="1" thickBot="1">
      <c r="A26" s="57">
        <v>20</v>
      </c>
      <c r="B26" s="18"/>
      <c r="C26" s="19"/>
      <c r="D26" s="20"/>
      <c r="E26" s="21"/>
      <c r="F26" s="22"/>
      <c r="G26" s="22"/>
      <c r="H26" s="22"/>
      <c r="I26" s="22"/>
      <c r="J26" s="22"/>
      <c r="K26" s="22"/>
      <c r="L26" s="20"/>
      <c r="M26" s="20"/>
      <c r="N26" s="19"/>
      <c r="O26" s="20"/>
      <c r="P26" s="20"/>
      <c r="Q26" s="20"/>
      <c r="R26" s="64">
        <f t="shared" si="0"/>
      </c>
      <c r="S26" s="33"/>
      <c r="T26" s="19"/>
      <c r="U26" s="21"/>
      <c r="V26" s="21"/>
      <c r="W26" s="34"/>
      <c r="X26" s="119"/>
      <c r="Y26" s="35"/>
      <c r="Z26" s="20"/>
      <c r="AA26" s="20"/>
      <c r="AB26" s="20"/>
      <c r="AC26" s="35"/>
      <c r="AD26" s="20"/>
      <c r="AE26" s="20"/>
      <c r="AF26" s="20"/>
      <c r="AG26" s="20"/>
      <c r="AH26" s="36"/>
      <c r="AI26" s="35"/>
      <c r="AJ26" s="20"/>
      <c r="AK26" s="20"/>
      <c r="AL26" s="20"/>
      <c r="AM26" s="35"/>
      <c r="AN26" s="20"/>
      <c r="AO26" s="20"/>
      <c r="AP26" s="20"/>
      <c r="AQ26" s="20"/>
      <c r="AR26" s="36"/>
      <c r="AS26" s="1">
        <f t="shared" si="1"/>
      </c>
    </row>
    <row r="27" ht="14.25" thickTop="1">
      <c r="R27" s="4"/>
    </row>
    <row r="28" spans="2:44" ht="13.5">
      <c r="B28" s="5" t="s">
        <v>14</v>
      </c>
      <c r="C28" s="5" t="s">
        <v>19</v>
      </c>
      <c r="D28" s="156" t="s">
        <v>28</v>
      </c>
      <c r="E28" s="156"/>
      <c r="L28" s="5" t="s">
        <v>8</v>
      </c>
      <c r="M28" s="5" t="s">
        <v>9</v>
      </c>
      <c r="N28" s="6" t="s">
        <v>23</v>
      </c>
      <c r="O28" s="6" t="s">
        <v>24</v>
      </c>
      <c r="P28" s="5" t="s">
        <v>11</v>
      </c>
      <c r="Q28" s="5" t="s">
        <v>12</v>
      </c>
      <c r="Z28" s="6" t="s">
        <v>24</v>
      </c>
      <c r="AA28" s="5" t="s">
        <v>11</v>
      </c>
      <c r="AB28" s="5" t="s">
        <v>12</v>
      </c>
      <c r="AD28" s="7" t="s">
        <v>33</v>
      </c>
      <c r="AE28" s="7" t="s">
        <v>34</v>
      </c>
      <c r="AF28" s="7" t="s">
        <v>35</v>
      </c>
      <c r="AG28" s="7" t="s">
        <v>36</v>
      </c>
      <c r="AH28" s="7" t="s">
        <v>37</v>
      </c>
      <c r="AJ28" s="6" t="s">
        <v>24</v>
      </c>
      <c r="AK28" s="5" t="s">
        <v>11</v>
      </c>
      <c r="AL28" s="5" t="s">
        <v>12</v>
      </c>
      <c r="AN28" s="7" t="s">
        <v>33</v>
      </c>
      <c r="AO28" s="7" t="s">
        <v>34</v>
      </c>
      <c r="AP28" s="7" t="s">
        <v>35</v>
      </c>
      <c r="AQ28" s="7" t="s">
        <v>36</v>
      </c>
      <c r="AR28" s="7" t="s">
        <v>37</v>
      </c>
    </row>
    <row r="29" spans="2:44" ht="13.5">
      <c r="B29" s="1" t="s">
        <v>144</v>
      </c>
      <c r="C29" s="1" t="s">
        <v>20</v>
      </c>
      <c r="D29" s="1">
        <v>1</v>
      </c>
      <c r="E29" s="1" t="s">
        <v>30</v>
      </c>
      <c r="L29" s="1">
        <v>130</v>
      </c>
      <c r="M29" s="1">
        <v>30</v>
      </c>
      <c r="O29" s="1">
        <v>1960</v>
      </c>
      <c r="P29" s="1">
        <v>1</v>
      </c>
      <c r="Q29" s="1">
        <v>1</v>
      </c>
      <c r="AA29" s="1">
        <v>1</v>
      </c>
      <c r="AB29" s="1">
        <v>1</v>
      </c>
      <c r="AD29" s="1" t="s">
        <v>38</v>
      </c>
      <c r="AE29" s="1">
        <v>1</v>
      </c>
      <c r="AF29" s="1">
        <v>0</v>
      </c>
      <c r="AG29" s="1">
        <v>0</v>
      </c>
      <c r="AH29" s="1">
        <v>0</v>
      </c>
      <c r="AJ29" s="1">
        <v>1992</v>
      </c>
      <c r="AK29" s="1">
        <v>1</v>
      </c>
      <c r="AL29" s="1">
        <v>1</v>
      </c>
      <c r="AN29" s="1" t="s">
        <v>38</v>
      </c>
      <c r="AO29" s="1">
        <v>1</v>
      </c>
      <c r="AP29" s="1">
        <v>0</v>
      </c>
      <c r="AQ29" s="1">
        <v>0</v>
      </c>
      <c r="AR29" s="1">
        <v>0</v>
      </c>
    </row>
    <row r="30" spans="2:44" ht="13.5">
      <c r="B30" s="1" t="s">
        <v>145</v>
      </c>
      <c r="C30" s="1" t="s">
        <v>21</v>
      </c>
      <c r="D30" s="1">
        <v>2</v>
      </c>
      <c r="E30" s="1" t="s">
        <v>66</v>
      </c>
      <c r="L30" s="1">
        <v>210</v>
      </c>
      <c r="M30" s="1">
        <v>100</v>
      </c>
      <c r="N30" s="1">
        <v>1</v>
      </c>
      <c r="O30" s="1">
        <v>1961</v>
      </c>
      <c r="P30" s="1">
        <v>2</v>
      </c>
      <c r="Q30" s="1">
        <v>2</v>
      </c>
      <c r="Z30" s="1">
        <v>2011</v>
      </c>
      <c r="AA30" s="1">
        <v>2</v>
      </c>
      <c r="AB30" s="1">
        <v>2</v>
      </c>
      <c r="AD30" s="1" t="s">
        <v>41</v>
      </c>
      <c r="AE30" s="1">
        <v>4</v>
      </c>
      <c r="AF30" s="1">
        <v>59</v>
      </c>
      <c r="AG30" s="1">
        <v>59</v>
      </c>
      <c r="AH30" s="1">
        <v>99</v>
      </c>
      <c r="AJ30" s="1">
        <v>1993</v>
      </c>
      <c r="AK30" s="1">
        <v>2</v>
      </c>
      <c r="AL30" s="1">
        <v>2</v>
      </c>
      <c r="AN30" s="1" t="s">
        <v>41</v>
      </c>
      <c r="AO30" s="1">
        <v>4</v>
      </c>
      <c r="AP30" s="1">
        <v>59</v>
      </c>
      <c r="AQ30" s="1">
        <v>59</v>
      </c>
      <c r="AR30" s="1">
        <v>99</v>
      </c>
    </row>
    <row r="31" spans="2:40" ht="13.5">
      <c r="B31" s="1" t="s">
        <v>146</v>
      </c>
      <c r="D31" s="1">
        <v>3</v>
      </c>
      <c r="E31" s="1" t="s">
        <v>67</v>
      </c>
      <c r="N31" s="1">
        <v>2</v>
      </c>
      <c r="O31" s="1">
        <v>1962</v>
      </c>
      <c r="P31" s="1">
        <v>3</v>
      </c>
      <c r="Q31" s="1">
        <v>3</v>
      </c>
      <c r="Z31" s="1">
        <v>2012</v>
      </c>
      <c r="AA31" s="1">
        <v>3</v>
      </c>
      <c r="AB31" s="1">
        <v>3</v>
      </c>
      <c r="AD31" s="1" t="s">
        <v>39</v>
      </c>
      <c r="AJ31" s="1">
        <v>1994</v>
      </c>
      <c r="AK31" s="1">
        <v>3</v>
      </c>
      <c r="AL31" s="1">
        <v>3</v>
      </c>
      <c r="AN31" s="1" t="s">
        <v>39</v>
      </c>
    </row>
    <row r="32" spans="2:40" ht="13.5">
      <c r="B32" s="1" t="s">
        <v>147</v>
      </c>
      <c r="D32" s="1">
        <v>4</v>
      </c>
      <c r="E32" s="1" t="s">
        <v>68</v>
      </c>
      <c r="N32" s="1">
        <v>3</v>
      </c>
      <c r="O32" s="1">
        <v>1963</v>
      </c>
      <c r="P32" s="1">
        <v>4</v>
      </c>
      <c r="Q32" s="1">
        <v>4</v>
      </c>
      <c r="AA32" s="1">
        <v>4</v>
      </c>
      <c r="AB32" s="1">
        <v>4</v>
      </c>
      <c r="AD32" s="1" t="s">
        <v>40</v>
      </c>
      <c r="AJ32" s="1">
        <v>1995</v>
      </c>
      <c r="AK32" s="1">
        <v>4</v>
      </c>
      <c r="AL32" s="1">
        <v>4</v>
      </c>
      <c r="AN32" s="1" t="s">
        <v>40</v>
      </c>
    </row>
    <row r="33" spans="4:40" ht="13.5">
      <c r="D33" s="1">
        <v>5</v>
      </c>
      <c r="E33" s="1" t="s">
        <v>69</v>
      </c>
      <c r="N33" s="1">
        <v>4</v>
      </c>
      <c r="O33" s="1">
        <v>1964</v>
      </c>
      <c r="P33" s="1">
        <v>5</v>
      </c>
      <c r="Q33" s="1">
        <v>5</v>
      </c>
      <c r="AA33" s="1">
        <v>5</v>
      </c>
      <c r="AB33" s="1">
        <v>5</v>
      </c>
      <c r="AD33" s="1" t="s">
        <v>42</v>
      </c>
      <c r="AJ33" s="1">
        <v>1996</v>
      </c>
      <c r="AK33" s="1">
        <v>5</v>
      </c>
      <c r="AL33" s="1">
        <v>5</v>
      </c>
      <c r="AN33" s="1" t="s">
        <v>42</v>
      </c>
    </row>
    <row r="34" spans="4:40" ht="13.5">
      <c r="D34" s="1">
        <v>6</v>
      </c>
      <c r="E34" s="1" t="s">
        <v>70</v>
      </c>
      <c r="N34" s="3" t="s">
        <v>15</v>
      </c>
      <c r="O34" s="1">
        <v>1965</v>
      </c>
      <c r="P34" s="1">
        <v>6</v>
      </c>
      <c r="Q34" s="1">
        <v>6</v>
      </c>
      <c r="AA34" s="1">
        <v>6</v>
      </c>
      <c r="AB34" s="1">
        <v>6</v>
      </c>
      <c r="AD34" s="1" t="s">
        <v>43</v>
      </c>
      <c r="AJ34" s="1">
        <v>1997</v>
      </c>
      <c r="AK34" s="1">
        <v>6</v>
      </c>
      <c r="AL34" s="1">
        <v>6</v>
      </c>
      <c r="AN34" s="1" t="s">
        <v>43</v>
      </c>
    </row>
    <row r="35" spans="4:40" ht="13.5">
      <c r="D35" s="1">
        <v>7</v>
      </c>
      <c r="E35" s="1" t="s">
        <v>71</v>
      </c>
      <c r="N35" s="3" t="s">
        <v>16</v>
      </c>
      <c r="O35" s="1">
        <v>1966</v>
      </c>
      <c r="P35" s="1">
        <v>7</v>
      </c>
      <c r="Q35" s="1">
        <v>7</v>
      </c>
      <c r="AA35" s="1">
        <v>7</v>
      </c>
      <c r="AB35" s="1">
        <v>7</v>
      </c>
      <c r="AD35" s="1" t="s">
        <v>44</v>
      </c>
      <c r="AJ35" s="1">
        <v>1998</v>
      </c>
      <c r="AK35" s="1">
        <v>7</v>
      </c>
      <c r="AL35" s="1">
        <v>7</v>
      </c>
      <c r="AN35" s="1" t="s">
        <v>44</v>
      </c>
    </row>
    <row r="36" spans="4:40" ht="13.5">
      <c r="D36" s="1">
        <v>8</v>
      </c>
      <c r="E36" s="1" t="s">
        <v>72</v>
      </c>
      <c r="N36" s="3" t="s">
        <v>17</v>
      </c>
      <c r="O36" s="1">
        <v>1967</v>
      </c>
      <c r="P36" s="1">
        <v>8</v>
      </c>
      <c r="Q36" s="1">
        <v>8</v>
      </c>
      <c r="AA36" s="1">
        <v>8</v>
      </c>
      <c r="AB36" s="1">
        <v>8</v>
      </c>
      <c r="AD36" s="1" t="s">
        <v>45</v>
      </c>
      <c r="AJ36" s="1">
        <v>1999</v>
      </c>
      <c r="AK36" s="1">
        <v>8</v>
      </c>
      <c r="AL36" s="1">
        <v>8</v>
      </c>
      <c r="AN36" s="1" t="s">
        <v>45</v>
      </c>
    </row>
    <row r="37" spans="4:40" ht="13.5">
      <c r="D37" s="1">
        <v>9</v>
      </c>
      <c r="E37" s="1" t="s">
        <v>73</v>
      </c>
      <c r="N37" s="3" t="s">
        <v>18</v>
      </c>
      <c r="O37" s="1">
        <v>1968</v>
      </c>
      <c r="P37" s="1">
        <v>9</v>
      </c>
      <c r="Q37" s="1">
        <v>9</v>
      </c>
      <c r="AA37" s="1">
        <v>9</v>
      </c>
      <c r="AB37" s="1">
        <v>9</v>
      </c>
      <c r="AD37" s="1" t="s">
        <v>46</v>
      </c>
      <c r="AJ37" s="1">
        <v>2000</v>
      </c>
      <c r="AK37" s="1">
        <v>9</v>
      </c>
      <c r="AL37" s="1">
        <v>9</v>
      </c>
      <c r="AN37" s="1" t="s">
        <v>46</v>
      </c>
    </row>
    <row r="38" spans="4:40" ht="13.5">
      <c r="D38" s="1">
        <v>10</v>
      </c>
      <c r="E38" s="1" t="s">
        <v>74</v>
      </c>
      <c r="O38" s="1">
        <v>1969</v>
      </c>
      <c r="P38" s="1">
        <v>10</v>
      </c>
      <c r="Q38" s="1">
        <v>10</v>
      </c>
      <c r="AA38" s="1">
        <v>10</v>
      </c>
      <c r="AB38" s="1">
        <v>10</v>
      </c>
      <c r="AD38" s="1" t="s">
        <v>47</v>
      </c>
      <c r="AJ38" s="1">
        <v>2001</v>
      </c>
      <c r="AK38" s="1">
        <v>10</v>
      </c>
      <c r="AL38" s="1">
        <v>10</v>
      </c>
      <c r="AN38" s="1" t="s">
        <v>47</v>
      </c>
    </row>
    <row r="39" spans="4:40" ht="13.5">
      <c r="D39" s="1">
        <v>11</v>
      </c>
      <c r="E39" s="1" t="s">
        <v>75</v>
      </c>
      <c r="O39" s="1">
        <v>1970</v>
      </c>
      <c r="P39" s="1">
        <v>11</v>
      </c>
      <c r="Q39" s="1">
        <v>11</v>
      </c>
      <c r="AA39" s="1">
        <v>11</v>
      </c>
      <c r="AB39" s="1">
        <v>11</v>
      </c>
      <c r="AD39" s="1" t="s">
        <v>48</v>
      </c>
      <c r="AJ39" s="1">
        <v>2002</v>
      </c>
      <c r="AK39" s="1">
        <v>11</v>
      </c>
      <c r="AL39" s="1">
        <v>11</v>
      </c>
      <c r="AN39" s="1" t="s">
        <v>48</v>
      </c>
    </row>
    <row r="40" spans="4:40" ht="13.5">
      <c r="D40" s="1">
        <v>12</v>
      </c>
      <c r="E40" s="1" t="s">
        <v>76</v>
      </c>
      <c r="O40" s="1">
        <v>1971</v>
      </c>
      <c r="P40" s="1">
        <v>12</v>
      </c>
      <c r="Q40" s="1">
        <v>12</v>
      </c>
      <c r="AA40" s="1">
        <v>12</v>
      </c>
      <c r="AB40" s="1">
        <v>12</v>
      </c>
      <c r="AD40" s="1" t="s">
        <v>49</v>
      </c>
      <c r="AJ40" s="1">
        <v>2003</v>
      </c>
      <c r="AK40" s="1">
        <v>12</v>
      </c>
      <c r="AL40" s="1">
        <v>12</v>
      </c>
      <c r="AN40" s="1" t="s">
        <v>49</v>
      </c>
    </row>
    <row r="41" spans="4:38" ht="13.5">
      <c r="D41" s="1">
        <v>13</v>
      </c>
      <c r="E41" s="1" t="s">
        <v>109</v>
      </c>
      <c r="O41" s="1">
        <v>1972</v>
      </c>
      <c r="Q41" s="1">
        <v>13</v>
      </c>
      <c r="AB41" s="1">
        <v>13</v>
      </c>
      <c r="AJ41" s="1">
        <v>2004</v>
      </c>
      <c r="AL41" s="1">
        <v>13</v>
      </c>
    </row>
    <row r="42" spans="4:38" ht="13.5">
      <c r="D42" s="1">
        <v>14</v>
      </c>
      <c r="E42" s="1" t="s">
        <v>77</v>
      </c>
      <c r="O42" s="1">
        <v>1973</v>
      </c>
      <c r="Q42" s="1">
        <v>14</v>
      </c>
      <c r="AB42" s="1">
        <v>14</v>
      </c>
      <c r="AJ42" s="1">
        <v>2005</v>
      </c>
      <c r="AL42" s="1">
        <v>14</v>
      </c>
    </row>
    <row r="43" spans="4:38" ht="13.5">
      <c r="D43" s="1">
        <v>15</v>
      </c>
      <c r="E43" s="1" t="s">
        <v>78</v>
      </c>
      <c r="O43" s="1">
        <v>1974</v>
      </c>
      <c r="Q43" s="1">
        <v>15</v>
      </c>
      <c r="AB43" s="1">
        <v>15</v>
      </c>
      <c r="AJ43" s="1">
        <v>2006</v>
      </c>
      <c r="AL43" s="1">
        <v>15</v>
      </c>
    </row>
    <row r="44" spans="4:38" ht="13.5">
      <c r="D44" s="1">
        <v>16</v>
      </c>
      <c r="E44" s="1" t="s">
        <v>79</v>
      </c>
      <c r="O44" s="1">
        <v>1975</v>
      </c>
      <c r="Q44" s="1">
        <v>16</v>
      </c>
      <c r="AB44" s="1">
        <v>16</v>
      </c>
      <c r="AJ44" s="1">
        <v>2007</v>
      </c>
      <c r="AL44" s="1">
        <v>16</v>
      </c>
    </row>
    <row r="45" spans="4:38" ht="13.5">
      <c r="D45" s="1">
        <v>17</v>
      </c>
      <c r="E45" s="1" t="s">
        <v>80</v>
      </c>
      <c r="O45" s="1">
        <v>1976</v>
      </c>
      <c r="Q45" s="1">
        <v>17</v>
      </c>
      <c r="AB45" s="1">
        <v>17</v>
      </c>
      <c r="AJ45" s="1">
        <v>2008</v>
      </c>
      <c r="AL45" s="1">
        <v>17</v>
      </c>
    </row>
    <row r="46" spans="4:38" ht="13.5">
      <c r="D46" s="1">
        <v>18</v>
      </c>
      <c r="E46" s="1" t="s">
        <v>81</v>
      </c>
      <c r="O46" s="1">
        <v>1977</v>
      </c>
      <c r="Q46" s="1">
        <v>18</v>
      </c>
      <c r="AB46" s="1">
        <v>18</v>
      </c>
      <c r="AJ46" s="1">
        <v>2009</v>
      </c>
      <c r="AL46" s="1">
        <v>18</v>
      </c>
    </row>
    <row r="47" spans="4:38" ht="13.5">
      <c r="D47" s="1">
        <v>19</v>
      </c>
      <c r="E47" s="1" t="s">
        <v>82</v>
      </c>
      <c r="O47" s="1">
        <v>1978</v>
      </c>
      <c r="Q47" s="1">
        <v>19</v>
      </c>
      <c r="AB47" s="1">
        <v>19</v>
      </c>
      <c r="AJ47" s="1">
        <v>2010</v>
      </c>
      <c r="AL47" s="1">
        <v>19</v>
      </c>
    </row>
    <row r="48" spans="4:38" ht="13.5">
      <c r="D48" s="1">
        <v>20</v>
      </c>
      <c r="E48" s="1" t="s">
        <v>83</v>
      </c>
      <c r="O48" s="1">
        <v>1979</v>
      </c>
      <c r="Q48" s="1">
        <v>20</v>
      </c>
      <c r="AB48" s="1">
        <v>20</v>
      </c>
      <c r="AJ48" s="1">
        <v>2011</v>
      </c>
      <c r="AL48" s="1">
        <v>20</v>
      </c>
    </row>
    <row r="49" spans="4:38" ht="13.5">
      <c r="D49" s="1">
        <v>21</v>
      </c>
      <c r="E49" s="1" t="s">
        <v>84</v>
      </c>
      <c r="O49" s="1">
        <v>1980</v>
      </c>
      <c r="Q49" s="1">
        <v>21</v>
      </c>
      <c r="AB49" s="1">
        <v>21</v>
      </c>
      <c r="AJ49" s="1">
        <v>2012</v>
      </c>
      <c r="AL49" s="1">
        <v>21</v>
      </c>
    </row>
    <row r="50" spans="4:38" ht="13.5">
      <c r="D50" s="1">
        <v>22</v>
      </c>
      <c r="E50" s="1" t="s">
        <v>85</v>
      </c>
      <c r="O50" s="1">
        <v>1981</v>
      </c>
      <c r="Q50" s="1">
        <v>22</v>
      </c>
      <c r="AB50" s="1">
        <v>22</v>
      </c>
      <c r="AL50" s="1">
        <v>22</v>
      </c>
    </row>
    <row r="51" spans="4:38" ht="13.5">
      <c r="D51" s="1">
        <v>23</v>
      </c>
      <c r="E51" s="1" t="s">
        <v>86</v>
      </c>
      <c r="O51" s="1">
        <v>1982</v>
      </c>
      <c r="Q51" s="1">
        <v>23</v>
      </c>
      <c r="AB51" s="1">
        <v>23</v>
      </c>
      <c r="AL51" s="1">
        <v>23</v>
      </c>
    </row>
    <row r="52" spans="4:38" ht="13.5">
      <c r="D52" s="1">
        <v>24</v>
      </c>
      <c r="E52" s="1" t="s">
        <v>87</v>
      </c>
      <c r="O52" s="1">
        <v>1983</v>
      </c>
      <c r="Q52" s="1">
        <v>24</v>
      </c>
      <c r="AB52" s="1">
        <v>24</v>
      </c>
      <c r="AL52" s="1">
        <v>24</v>
      </c>
    </row>
    <row r="53" spans="4:38" ht="13.5">
      <c r="D53" s="1">
        <v>25</v>
      </c>
      <c r="E53" s="1" t="s">
        <v>88</v>
      </c>
      <c r="O53" s="1">
        <v>1984</v>
      </c>
      <c r="Q53" s="1">
        <v>25</v>
      </c>
      <c r="AB53" s="1">
        <v>25</v>
      </c>
      <c r="AL53" s="1">
        <v>25</v>
      </c>
    </row>
    <row r="54" spans="4:38" ht="13.5">
      <c r="D54" s="1">
        <v>26</v>
      </c>
      <c r="E54" s="1" t="s">
        <v>110</v>
      </c>
      <c r="O54" s="1">
        <v>1985</v>
      </c>
      <c r="Q54" s="1">
        <v>26</v>
      </c>
      <c r="AB54" s="1">
        <v>26</v>
      </c>
      <c r="AL54" s="1">
        <v>26</v>
      </c>
    </row>
    <row r="55" spans="4:38" ht="13.5">
      <c r="D55" s="1">
        <v>27</v>
      </c>
      <c r="E55" s="1" t="s">
        <v>111</v>
      </c>
      <c r="O55" s="1">
        <v>1986</v>
      </c>
      <c r="Q55" s="1">
        <v>27</v>
      </c>
      <c r="AB55" s="1">
        <v>27</v>
      </c>
      <c r="AL55" s="1">
        <v>27</v>
      </c>
    </row>
    <row r="56" spans="4:38" ht="13.5">
      <c r="D56" s="1">
        <v>28</v>
      </c>
      <c r="E56" s="1" t="s">
        <v>89</v>
      </c>
      <c r="O56" s="1">
        <v>1987</v>
      </c>
      <c r="Q56" s="1">
        <v>28</v>
      </c>
      <c r="AB56" s="1">
        <v>28</v>
      </c>
      <c r="AL56" s="1">
        <v>28</v>
      </c>
    </row>
    <row r="57" spans="4:38" ht="13.5">
      <c r="D57" s="1">
        <v>29</v>
      </c>
      <c r="E57" s="1" t="s">
        <v>90</v>
      </c>
      <c r="O57" s="1">
        <v>1988</v>
      </c>
      <c r="Q57" s="1">
        <v>29</v>
      </c>
      <c r="AB57" s="1">
        <v>29</v>
      </c>
      <c r="AL57" s="1">
        <v>29</v>
      </c>
    </row>
    <row r="58" spans="4:38" ht="13.5">
      <c r="D58" s="1">
        <v>30</v>
      </c>
      <c r="E58" s="1" t="s">
        <v>91</v>
      </c>
      <c r="O58" s="1">
        <v>1989</v>
      </c>
      <c r="Q58" s="1">
        <v>30</v>
      </c>
      <c r="AB58" s="1">
        <v>30</v>
      </c>
      <c r="AL58" s="1">
        <v>30</v>
      </c>
    </row>
    <row r="59" spans="4:38" ht="13.5">
      <c r="D59" s="1">
        <v>31</v>
      </c>
      <c r="E59" s="1" t="s">
        <v>92</v>
      </c>
      <c r="O59" s="1">
        <v>1990</v>
      </c>
      <c r="Q59" s="1">
        <v>31</v>
      </c>
      <c r="AB59" s="1">
        <v>31</v>
      </c>
      <c r="AL59" s="1">
        <v>31</v>
      </c>
    </row>
    <row r="60" spans="4:15" ht="13.5">
      <c r="D60" s="1">
        <v>32</v>
      </c>
      <c r="E60" s="1" t="s">
        <v>93</v>
      </c>
      <c r="O60" s="1">
        <v>1991</v>
      </c>
    </row>
    <row r="61" spans="4:15" ht="13.5">
      <c r="D61" s="1">
        <v>33</v>
      </c>
      <c r="E61" s="1" t="s">
        <v>94</v>
      </c>
      <c r="O61" s="1">
        <v>1992</v>
      </c>
    </row>
    <row r="62" spans="4:15" ht="13.5">
      <c r="D62" s="1">
        <v>34</v>
      </c>
      <c r="E62" s="1" t="s">
        <v>95</v>
      </c>
      <c r="O62" s="1">
        <v>1993</v>
      </c>
    </row>
    <row r="63" spans="4:15" ht="13.5">
      <c r="D63" s="1">
        <v>35</v>
      </c>
      <c r="E63" s="1" t="s">
        <v>96</v>
      </c>
      <c r="O63" s="1">
        <v>1994</v>
      </c>
    </row>
    <row r="64" spans="4:15" ht="13.5">
      <c r="D64" s="1">
        <v>36</v>
      </c>
      <c r="E64" s="1" t="s">
        <v>97</v>
      </c>
      <c r="O64" s="1">
        <v>1995</v>
      </c>
    </row>
    <row r="65" spans="4:15" ht="13.5">
      <c r="D65" s="1">
        <v>37</v>
      </c>
      <c r="E65" s="1" t="s">
        <v>98</v>
      </c>
      <c r="O65" s="1">
        <v>1996</v>
      </c>
    </row>
    <row r="66" spans="4:15" ht="13.5">
      <c r="D66" s="1">
        <v>38</v>
      </c>
      <c r="E66" s="1" t="s">
        <v>99</v>
      </c>
      <c r="O66" s="1">
        <v>1997</v>
      </c>
    </row>
    <row r="67" spans="4:15" ht="13.5">
      <c r="D67" s="1">
        <v>39</v>
      </c>
      <c r="E67" s="1" t="s">
        <v>100</v>
      </c>
      <c r="O67" s="1">
        <v>1998</v>
      </c>
    </row>
    <row r="68" spans="4:15" ht="13.5">
      <c r="D68" s="1">
        <v>40</v>
      </c>
      <c r="E68" s="1" t="s">
        <v>101</v>
      </c>
      <c r="O68" s="1">
        <v>1999</v>
      </c>
    </row>
    <row r="69" spans="4:5" ht="13.5">
      <c r="D69" s="1">
        <v>41</v>
      </c>
      <c r="E69" s="1" t="s">
        <v>102</v>
      </c>
    </row>
    <row r="70" spans="4:5" ht="13.5">
      <c r="D70" s="1">
        <v>42</v>
      </c>
      <c r="E70" s="1" t="s">
        <v>103</v>
      </c>
    </row>
    <row r="71" spans="4:5" ht="13.5">
      <c r="D71" s="1">
        <v>43</v>
      </c>
      <c r="E71" s="1" t="s">
        <v>104</v>
      </c>
    </row>
    <row r="72" spans="4:5" ht="13.5">
      <c r="D72" s="1">
        <v>44</v>
      </c>
      <c r="E72" s="1" t="s">
        <v>105</v>
      </c>
    </row>
    <row r="73" spans="4:5" ht="13.5">
      <c r="D73" s="1">
        <v>45</v>
      </c>
      <c r="E73" s="1" t="s">
        <v>106</v>
      </c>
    </row>
    <row r="74" spans="4:5" ht="13.5">
      <c r="D74" s="1">
        <v>46</v>
      </c>
      <c r="E74" s="1" t="s">
        <v>107</v>
      </c>
    </row>
    <row r="75" spans="4:5" ht="13.5">
      <c r="D75" s="1">
        <v>47</v>
      </c>
      <c r="E75" s="1" t="s">
        <v>108</v>
      </c>
    </row>
  </sheetData>
  <sheetProtection password="CD83" sheet="1" objects="1" scenarios="1" selectLockedCells="1"/>
  <mergeCells count="15">
    <mergeCell ref="D28:E28"/>
    <mergeCell ref="L2:N2"/>
    <mergeCell ref="D3:H3"/>
    <mergeCell ref="A1:C1"/>
    <mergeCell ref="I2:K2"/>
    <mergeCell ref="I3:K3"/>
    <mergeCell ref="D2:H2"/>
    <mergeCell ref="O2:R2"/>
    <mergeCell ref="O3:R3"/>
    <mergeCell ref="L3:N3"/>
    <mergeCell ref="S5:W5"/>
    <mergeCell ref="Y5:AH5"/>
    <mergeCell ref="AI5:AR5"/>
    <mergeCell ref="A5:N5"/>
    <mergeCell ref="O5:Q5"/>
  </mergeCells>
  <dataValidations count="26">
    <dataValidation type="list" allowBlank="1" showInputMessage="1" showErrorMessage="1" promptTitle="申込種目" prompt="リストから選択" sqref="B7:B26">
      <formula1>$B$29:$B$32</formula1>
    </dataValidation>
    <dataValidation type="list" allowBlank="1" showInputMessage="1" showErrorMessage="1" promptTitle="参加資格" prompt="リストから選択" sqref="C7:C26">
      <formula1>$C$29:$C$30</formula1>
    </dataValidation>
    <dataValidation type="whole" allowBlank="1" showInputMessage="1" showErrorMessage="1" promptTitle="身長cm" prompt="130-210の整数を入力してください。" imeMode="off" sqref="L7:L26">
      <formula1>130</formula1>
      <formula2>210</formula2>
    </dataValidation>
    <dataValidation type="whole" allowBlank="1" showInputMessage="1" showErrorMessage="1" promptTitle="体重kg" prompt="30-100の整数を入力してください。" imeMode="off" sqref="M7:M26">
      <formula1>30</formula1>
      <formula2>100</formula2>
    </dataValidation>
    <dataValidation type="list" allowBlank="1" showInputMessage="1" showErrorMessage="1" promptTitle="学年" prompt="学生は学年を 1- 4を選択&#10;大学院生はM1-M4を選択" imeMode="off" sqref="N7:N26">
      <formula1>$N$29:$N$37</formula1>
    </dataValidation>
    <dataValidation type="list" allowBlank="1" showInputMessage="1" showErrorMessage="1" promptTitle="生年" prompt="生年を西暦で選択" imeMode="disabled" sqref="O7:O26">
      <formula1>$O$29:$O$68</formula1>
    </dataValidation>
    <dataValidation type="list" allowBlank="1" showInputMessage="1" showErrorMessage="1" promptTitle="登録陸協" prompt="都道府県名を選択&#10;外国籍は空白を選択" imeMode="disabled" sqref="D7:D26">
      <formula1>$E$29:$E$77</formula1>
    </dataValidation>
    <dataValidation type="list" allowBlank="1" showInputMessage="1" showErrorMessage="1" promptTitle="年" prompt="大会実施年を西暦で選択" imeMode="off" sqref="Z7:Z26">
      <formula1>$Z$29:$Z$31</formula1>
    </dataValidation>
    <dataValidation type="list" allowBlank="1" showInputMessage="1" showErrorMessage="1" promptTitle="標準記録突破種目" prompt="リストから選択" imeMode="disabled" sqref="AD7:AD26">
      <formula1>$AD$29:$AD$40</formula1>
    </dataValidation>
    <dataValidation type="whole" allowBlank="1" showInputMessage="1" showErrorMessage="1" promptTitle="時間" prompt="1-4を入力" imeMode="off" sqref="AO7:AO26 AE7:AE26">
      <formula1>1</formula1>
      <formula2>4</formula2>
    </dataValidation>
    <dataValidation type="whole" allowBlank="1" showInputMessage="1" showErrorMessage="1" promptTitle="分" prompt="0-59を入力" imeMode="off" sqref="AP7:AP26 AF7:AF26">
      <formula1>0</formula1>
      <formula2>59</formula2>
    </dataValidation>
    <dataValidation type="whole" allowBlank="1" showInputMessage="1" showErrorMessage="1" promptTitle="秒" prompt="0-59を入力" imeMode="off" sqref="AQ7:AQ26 AG7:AG26">
      <formula1>0</formula1>
      <formula2>59</formula2>
    </dataValidation>
    <dataValidation type="whole" allowBlank="1" showInputMessage="1" showErrorMessage="1" promptTitle="1/10・1/100" prompt="0-99を入力" imeMode="off" sqref="AR7:AR26 AH7:AH26">
      <formula1>0</formula1>
      <formula2>99</formula2>
    </dataValidation>
    <dataValidation allowBlank="1" showInputMessage="1" showErrorMessage="1" imeMode="halfAlpha" sqref="X2:X3"/>
    <dataValidation allowBlank="1" showInputMessage="1" showErrorMessage="1" imeMode="on" sqref="AC7:AC26 AM7:AM26"/>
    <dataValidation allowBlank="1" showInputMessage="1" showErrorMessage="1" imeMode="halfKatakana" sqref="J7:K26 I3"/>
    <dataValidation allowBlank="1" showInputMessage="1" showErrorMessage="1" imeMode="hiragana" sqref="AI7:AI26 F7:G26 T7:T26 Y7:Y26 T3 D3"/>
    <dataValidation type="list" allowBlank="1" showInputMessage="1" showErrorMessage="1" promptTitle="生年月日" prompt="月を選択" imeMode="off" sqref="P7:P26">
      <formula1>$P$29:$P$40</formula1>
    </dataValidation>
    <dataValidation type="list" allowBlank="1" showInputMessage="1" showErrorMessage="1" promptTitle="生年月日" prompt="日を選択" imeMode="off" sqref="Q7:Q26">
      <formula1>$Q$29:$Q$59</formula1>
    </dataValidation>
    <dataValidation type="list" allowBlank="1" showInputMessage="1" showErrorMessage="1" promptTitle="年" prompt="大会実施年を西暦で選択" imeMode="disabled" sqref="AJ7:AJ26">
      <formula1>$AJ$29:$AJ$49</formula1>
    </dataValidation>
    <dataValidation type="list" allowBlank="1" showInputMessage="1" showErrorMessage="1" promptTitle="大会実施月" prompt="月を選択" sqref="AK7:AK26">
      <formula1>$P$29:$P$40</formula1>
    </dataValidation>
    <dataValidation type="list" allowBlank="1" showInputMessage="1" showErrorMessage="1" promptTitle="大会実施日" prompt="日を選択" imeMode="off" sqref="AB7:AB26">
      <formula1>$Q$29:$Q$59</formula1>
    </dataValidation>
    <dataValidation type="list" allowBlank="1" showInputMessage="1" showErrorMessage="1" promptTitle="大会実施日" prompt="日を選択" sqref="AL7:AL26">
      <formula1>$AL$29:$AL$59</formula1>
    </dataValidation>
    <dataValidation type="list" allowBlank="1" showInputMessage="1" showErrorMessage="1" promptTitle="自己最高記録種目" prompt="リストから選択" imeMode="disabled" sqref="AN7:AN26">
      <formula1>$AD$29:$AD$40</formula1>
    </dataValidation>
    <dataValidation allowBlank="1" showInputMessage="1" showErrorMessage="1" imeMode="off" sqref="U3:W3 S3 E7:E26 S7:S26 U7:X26 H7:I26"/>
    <dataValidation type="list" allowBlank="1" showInputMessage="1" showErrorMessage="1" promptTitle="大会実施月" prompt="月を選択" imeMode="off" sqref="AA7:AA26">
      <formula1>$P$29:$P$40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2" fitToWidth="2" horizontalDpi="600" verticalDpi="600" orientation="landscape" paperSize="9" scale="55" r:id="rId2"/>
  <colBreaks count="1" manualBreakCount="1">
    <brk id="23" max="2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showGridLines="0" showRowColHeaders="0" showZeros="0" view="pageBreakPreview" zoomScaleSheetLayoutView="100" zoomScalePageLayoutView="0" workbookViewId="0" topLeftCell="A1">
      <selection activeCell="B1" sqref="B1:C1"/>
    </sheetView>
  </sheetViews>
  <sheetFormatPr defaultColWidth="9.140625" defaultRowHeight="15"/>
  <cols>
    <col min="2" max="2" width="9.140625" style="0" customWidth="1"/>
  </cols>
  <sheetData>
    <row r="1" spans="1:5" ht="45" customHeight="1" thickBot="1">
      <c r="A1" s="49" t="s">
        <v>29</v>
      </c>
      <c r="B1" s="196">
        <v>1</v>
      </c>
      <c r="C1" s="197"/>
      <c r="E1" s="41" t="s">
        <v>122</v>
      </c>
    </row>
    <row r="2" spans="1:2" ht="42" customHeight="1">
      <c r="A2" s="43"/>
      <c r="B2" s="43"/>
    </row>
    <row r="3" ht="21">
      <c r="A3" s="42" t="s">
        <v>174</v>
      </c>
    </row>
    <row r="4" ht="21">
      <c r="A4" s="42" t="s">
        <v>158</v>
      </c>
    </row>
    <row r="5" ht="17.25">
      <c r="A5" s="81" t="s">
        <v>175</v>
      </c>
    </row>
    <row r="6" ht="21">
      <c r="A6" s="42" t="s">
        <v>63</v>
      </c>
    </row>
    <row r="7" ht="14.25" thickBot="1">
      <c r="A7" s="82" t="s">
        <v>140</v>
      </c>
    </row>
    <row r="8" spans="1:10" ht="39.75" customHeight="1">
      <c r="A8" s="87" t="s">
        <v>148</v>
      </c>
      <c r="B8" s="260">
        <f>IF(ISERROR(VLOOKUP($B$1,data,2,FALSE))=TRUE,"",VLOOKUP($B$1,data,2,FALSE))</f>
        <v>0</v>
      </c>
      <c r="C8" s="261"/>
      <c r="D8" s="262"/>
      <c r="E8" s="263" t="s">
        <v>149</v>
      </c>
      <c r="F8" s="264"/>
      <c r="G8" s="260" t="str">
        <f>IF(ISERROR(VLOOKUP($B$1,data,3,FALSE))=TRUE,"","○"&amp;VLOOKUP($B$1,data,3,FALSE))</f>
        <v>○</v>
      </c>
      <c r="H8" s="261"/>
      <c r="I8" s="261"/>
      <c r="J8" s="265"/>
    </row>
    <row r="9" spans="1:10" ht="30" customHeight="1">
      <c r="A9" s="122" t="s">
        <v>170</v>
      </c>
      <c r="B9" s="45" t="s">
        <v>169</v>
      </c>
      <c r="C9" s="168">
        <f>IF(ISERROR(VLOOKUP($B$1,data,8,FALSE))=TRUE,"",VLOOKUP($B$1,data,8,FALSE))</f>
        <v>0</v>
      </c>
      <c r="D9" s="169"/>
      <c r="E9" s="169">
        <f>IF(ISERROR(VLOOKUP($B$1,data,9,FALSE))=TRUE,"",VLOOKUP($B$1,data,9,FALSE))</f>
        <v>0</v>
      </c>
      <c r="F9" s="170"/>
      <c r="G9" s="83" t="s">
        <v>8</v>
      </c>
      <c r="H9" s="89" t="str">
        <f>IF(ISERROR(VLOOKUP($B$1,data,12,FALSE))=TRUE,"",VLOOKUP($B$1,data,12,FALSE)&amp;"cm")</f>
        <v>cm</v>
      </c>
      <c r="I9" s="83" t="s">
        <v>9</v>
      </c>
      <c r="J9" s="90" t="str">
        <f>IF(ISERROR(VLOOKUP($B$1,data,13,FALSE))=TRUE,"",VLOOKUP($B$1,data,13,FALSE)&amp;"kg")</f>
        <v>kg</v>
      </c>
    </row>
    <row r="10" spans="1:10" ht="19.5" customHeight="1">
      <c r="A10" s="255" t="s">
        <v>139</v>
      </c>
      <c r="B10" s="121" t="s">
        <v>168</v>
      </c>
      <c r="C10" s="175">
        <f>IF(ISERROR(VLOOKUP($B$1,data,10,FALSE))=TRUE,"",VLOOKUP($B$1,data,10,FALSE))</f>
        <v>0</v>
      </c>
      <c r="D10" s="176"/>
      <c r="E10" s="176">
        <f>IF(ISERROR(VLOOKUP($B$1,data,11,FALSE))=TRUE,"",VLOOKUP($B$1,data,11,FALSE))</f>
        <v>0</v>
      </c>
      <c r="F10" s="177"/>
      <c r="G10" s="241" t="s">
        <v>151</v>
      </c>
      <c r="H10" s="268" t="str">
        <f>IF(ISERROR(VLOOKUP($B$1,data,15,FALSE))=TRUE,"",VLOOKUP($B$1,data,15,FALSE)&amp;"年"&amp;CHAR(10)&amp;VLOOKUP($B$1,data,16,FALSE)&amp;"月"&amp;VLOOKUP($B$1,data,17,FALSE)&amp;"日")&amp;VLOOKUP($B$1,data,18,FALSE)&amp;"才"</f>
        <v>年
月日才</v>
      </c>
      <c r="I10" s="269"/>
      <c r="J10" s="270"/>
    </row>
    <row r="11" spans="1:10" ht="19.5" customHeight="1">
      <c r="A11" s="255"/>
      <c r="B11" s="247" t="s">
        <v>64</v>
      </c>
      <c r="C11" s="249">
        <f>IF(ISERROR(VLOOKUP($B$1,data,6,FALSE))=TRUE,"",VLOOKUP($B$1,data,6,FALSE))</f>
        <v>0</v>
      </c>
      <c r="D11" s="250"/>
      <c r="E11" s="250">
        <f>IF(ISERROR(VLOOKUP($B$1,data,7,FALSE))=TRUE,"",VLOOKUP($B$1,data,7,FALSE))</f>
        <v>0</v>
      </c>
      <c r="F11" s="253"/>
      <c r="G11" s="242"/>
      <c r="H11" s="271"/>
      <c r="I11" s="272"/>
      <c r="J11" s="273"/>
    </row>
    <row r="12" spans="1:10" ht="19.5" customHeight="1" thickBot="1">
      <c r="A12" s="256"/>
      <c r="B12" s="248"/>
      <c r="C12" s="251"/>
      <c r="D12" s="252"/>
      <c r="E12" s="252"/>
      <c r="F12" s="254"/>
      <c r="G12" s="243"/>
      <c r="H12" s="274" t="str">
        <f>IF(ISERROR(VLOOKUP($B$1,data,14,FALSE))=TRUE,"","( "&amp;VLOOKUP($B$1,data,14,FALSE)&amp;" )年")</f>
        <v>(  )年</v>
      </c>
      <c r="I12" s="275"/>
      <c r="J12" s="275"/>
    </row>
    <row r="13" spans="1:10" ht="24.75" customHeight="1">
      <c r="A13" s="237" t="s">
        <v>65</v>
      </c>
      <c r="B13" s="219"/>
      <c r="C13" s="266" t="s">
        <v>150</v>
      </c>
      <c r="D13" s="199"/>
      <c r="E13" s="234" t="str">
        <f>IF('入力シート'!$I$3="","  (ﾌﾘｶﾞﾅ)","  (ﾌﾘｶﾞﾅ)  "&amp;'入力シート'!$I$3)</f>
        <v>  (ﾌﾘｶﾞﾅ)</v>
      </c>
      <c r="F13" s="235"/>
      <c r="G13" s="235"/>
      <c r="H13" s="236"/>
      <c r="I13" s="219" t="s">
        <v>7</v>
      </c>
      <c r="J13" s="220"/>
    </row>
    <row r="14" spans="1:10" ht="45" customHeight="1">
      <c r="A14" s="194" t="str">
        <f>IF(ISERROR(VLOOKUP($B$1,data,4,FALSE))=TRUE,"",VLOOKUP($B$1,data,4,FALSE)&amp;"陸協")</f>
        <v>陸協</v>
      </c>
      <c r="B14" s="195"/>
      <c r="C14" s="267"/>
      <c r="D14" s="222"/>
      <c r="E14" s="238">
        <f>IF('入力シート'!$D$3="","",'入力シート'!$D$3)</f>
      </c>
      <c r="F14" s="239"/>
      <c r="G14" s="239"/>
      <c r="H14" s="240"/>
      <c r="I14" s="223">
        <f>IF(ISERROR(VLOOKUP($B$1,data,5,FALSE))=TRUE,"",VLOOKUP($B$1,data,5,FALSE))</f>
        <v>0</v>
      </c>
      <c r="J14" s="224"/>
    </row>
    <row r="15" spans="1:10" ht="15" customHeight="1">
      <c r="A15" s="188" t="s">
        <v>112</v>
      </c>
      <c r="B15" s="244"/>
      <c r="C15" s="192" t="str">
        <f>IF(ISERROR(VLOOKUP($B$1,data,19,FALSE))=TRUE,"","(〒 "&amp;VLOOKUP($B$1,data,19,FALSE)&amp;")")</f>
        <v>(〒 )</v>
      </c>
      <c r="D15" s="193"/>
      <c r="E15" s="46"/>
      <c r="F15" s="46"/>
      <c r="G15" s="47"/>
      <c r="H15" s="178" t="s">
        <v>114</v>
      </c>
      <c r="I15" s="225" t="str">
        <f>IF(ISERROR(VLOOKUP($B$1,data,21,FALSE))=TRUE,"","自宅     "&amp;VLOOKUP($B$1,data,21,FALSE))</f>
        <v>自宅     </v>
      </c>
      <c r="J15" s="226"/>
    </row>
    <row r="16" spans="1:10" ht="15" customHeight="1">
      <c r="A16" s="245"/>
      <c r="B16" s="177"/>
      <c r="C16" s="231">
        <f>IF(ISERROR(VLOOKUP($B$1,data,20,FALSE))=TRUE,"",VLOOKUP($B$1,data,20,FALSE))</f>
        <v>0</v>
      </c>
      <c r="D16" s="232"/>
      <c r="E16" s="232"/>
      <c r="F16" s="232"/>
      <c r="G16" s="233"/>
      <c r="H16" s="179"/>
      <c r="I16" s="225" t="str">
        <f>IF(ISERROR(VLOOKUP($B$1,data,22,FALSE))=TRUE,"","携帯電話 "&amp;VLOOKUP($B$1,data,22,FALSE))</f>
        <v>携帯電話 </v>
      </c>
      <c r="J16" s="226"/>
    </row>
    <row r="17" spans="1:10" ht="15" customHeight="1">
      <c r="A17" s="245"/>
      <c r="B17" s="177"/>
      <c r="C17" s="231"/>
      <c r="D17" s="232"/>
      <c r="E17" s="232"/>
      <c r="F17" s="232"/>
      <c r="G17" s="233"/>
      <c r="H17" s="178" t="s">
        <v>115</v>
      </c>
      <c r="I17" s="227">
        <f>IF(ISERROR(VLOOKUP($B$1,data,23,FALSE))=TRUE,"",VLOOKUP($B$1,data,23,FALSE))</f>
        <v>0</v>
      </c>
      <c r="J17" s="228"/>
    </row>
    <row r="18" spans="1:10" ht="15" customHeight="1">
      <c r="A18" s="190"/>
      <c r="B18" s="246"/>
      <c r="C18" s="276" t="s">
        <v>154</v>
      </c>
      <c r="D18" s="277"/>
      <c r="E18" s="221">
        <f>IF(ISERROR(VLOOKUP($B$1,data,24,FALSE))=TRUE,"",VLOOKUP($B$1,data,24,FALSE))</f>
        <v>0</v>
      </c>
      <c r="F18" s="221"/>
      <c r="G18" s="222"/>
      <c r="H18" s="179"/>
      <c r="I18" s="229"/>
      <c r="J18" s="230"/>
    </row>
    <row r="19" spans="1:10" ht="30" customHeight="1">
      <c r="A19" s="188" t="s">
        <v>113</v>
      </c>
      <c r="B19" s="189"/>
      <c r="C19" s="183" t="str">
        <f>IF('入力シート'!$S$3="","","(〒 "&amp;'入力シート'!$S$3)&amp;")"</f>
        <v>)</v>
      </c>
      <c r="D19" s="184"/>
      <c r="E19" s="48"/>
      <c r="F19" s="48"/>
      <c r="G19" s="47"/>
      <c r="H19" s="94" t="s">
        <v>114</v>
      </c>
      <c r="I19" s="217">
        <f>IF('入力シート'!$U$3="","",'入力シート'!$U$3)</f>
      </c>
      <c r="J19" s="218"/>
    </row>
    <row r="20" spans="1:10" ht="30" customHeight="1">
      <c r="A20" s="190"/>
      <c r="B20" s="191"/>
      <c r="C20" s="185">
        <f>IF('入力シート'!$T$3="","",'入力シート'!$T$3)</f>
      </c>
      <c r="D20" s="186"/>
      <c r="E20" s="186"/>
      <c r="F20" s="186"/>
      <c r="G20" s="187"/>
      <c r="H20" s="94" t="s">
        <v>115</v>
      </c>
      <c r="I20" s="217">
        <f>IF('入力シート'!$V$3="","",'入力シート'!$V$3)</f>
      </c>
      <c r="J20" s="218"/>
    </row>
    <row r="21" spans="1:10" ht="30" customHeight="1" thickBot="1">
      <c r="A21" s="204" t="s">
        <v>117</v>
      </c>
      <c r="B21" s="205"/>
      <c r="C21" s="205"/>
      <c r="D21" s="202">
        <f>IF('入力シート'!$O$3="","",'入力シート'!$O$3)</f>
      </c>
      <c r="E21" s="203"/>
      <c r="F21" s="203"/>
      <c r="G21" s="84" t="s">
        <v>121</v>
      </c>
      <c r="H21" s="85" t="s">
        <v>116</v>
      </c>
      <c r="I21" s="206">
        <f>IF('入力シート'!$W$3="","",'入力シート'!$W$3)</f>
      </c>
      <c r="J21" s="207"/>
    </row>
    <row r="22" spans="1:10" ht="30" customHeight="1">
      <c r="A22" s="208" t="s">
        <v>118</v>
      </c>
      <c r="B22" s="139"/>
      <c r="C22" s="199"/>
      <c r="D22" s="180" t="str">
        <f>IF(ISERROR(VLOOKUP($B$1,data,26,FALSE))=TRUE,"",VLOOKUP($B$1,data,26,FALSE)&amp;"年"&amp;VLOOKUP($B$1,data,27,FALSE)&amp;"月"&amp;VLOOKUP($B$1,data,28,FALSE)&amp;"日")</f>
        <v>年月日</v>
      </c>
      <c r="E22" s="181"/>
      <c r="F22" s="182"/>
      <c r="G22" s="171" t="s">
        <v>141</v>
      </c>
      <c r="H22" s="172"/>
      <c r="I22" s="199"/>
      <c r="J22" s="200"/>
    </row>
    <row r="23" spans="1:10" ht="15" customHeight="1">
      <c r="A23" s="77" t="s">
        <v>31</v>
      </c>
      <c r="B23" s="80"/>
      <c r="C23" s="78"/>
      <c r="D23" s="79" t="s">
        <v>142</v>
      </c>
      <c r="E23" s="80"/>
      <c r="F23" s="78"/>
      <c r="G23" s="173"/>
      <c r="H23" s="174"/>
      <c r="I23" s="76"/>
      <c r="J23" s="86"/>
    </row>
    <row r="24" spans="1:10" ht="45" customHeight="1" thickBot="1">
      <c r="A24" s="209">
        <f>IF(ISERROR(VLOOKUP($B$1,data,25,FALSE))=TRUE,"",VLOOKUP($B$1,data,25,FALSE))</f>
        <v>0</v>
      </c>
      <c r="B24" s="210"/>
      <c r="C24" s="211"/>
      <c r="D24" s="212">
        <f>IF(ISERROR(VLOOKUP($B$1,data,29,FALSE))=TRUE,"",VLOOKUP($B$1,data,29,FALSE))</f>
        <v>0</v>
      </c>
      <c r="E24" s="210"/>
      <c r="F24" s="211"/>
      <c r="G24" s="198">
        <f>IF(ISERROR(VLOOKUP($B$1,data,30,FALSE))=TRUE,"",VLOOKUP($B$1,data,30,FALSE))</f>
        <v>0</v>
      </c>
      <c r="H24" s="198"/>
      <c r="I24" s="198" t="str">
        <f>IF(ISERROR(VLOOKUP($B$1,data,30,FALSE))=TRUE,"",VLOOKUP($B$1,data,31,FALSE)&amp;"゜"&amp;VLOOKUP($B$1,data,32,FALSE)&amp;"'"&amp;VLOOKUP($B$1,data,33,FALSE)&amp;""""&amp;VLOOKUP($B$1,data,34,FALSE))</f>
        <v>゜'"</v>
      </c>
      <c r="J24" s="201"/>
    </row>
    <row r="25" spans="1:10" ht="30" customHeight="1">
      <c r="A25" s="208" t="s">
        <v>51</v>
      </c>
      <c r="B25" s="139"/>
      <c r="C25" s="199"/>
      <c r="D25" s="180" t="str">
        <f>IF(ISERROR(VLOOKUP($B$1,data,36,FALSE))=TRUE,"",VLOOKUP($B$1,data,36,FALSE)&amp;"年"&amp;VLOOKUP($B$1,data,37,FALSE)&amp;"月"&amp;VLOOKUP($B$1,data,38,FALSE)&amp;"日")</f>
        <v>年月日</v>
      </c>
      <c r="E25" s="181"/>
      <c r="F25" s="182"/>
      <c r="G25" s="171" t="s">
        <v>173</v>
      </c>
      <c r="H25" s="172"/>
      <c r="I25" s="199"/>
      <c r="J25" s="200"/>
    </row>
    <row r="26" spans="1:10" ht="15" customHeight="1">
      <c r="A26" s="77" t="s">
        <v>31</v>
      </c>
      <c r="B26" s="80"/>
      <c r="C26" s="78"/>
      <c r="D26" s="79" t="s">
        <v>142</v>
      </c>
      <c r="E26" s="80"/>
      <c r="F26" s="78"/>
      <c r="G26" s="173"/>
      <c r="H26" s="174"/>
      <c r="I26" s="76"/>
      <c r="J26" s="86"/>
    </row>
    <row r="27" spans="1:10" ht="45" customHeight="1" thickBot="1">
      <c r="A27" s="209">
        <f>IF(ISERROR(VLOOKUP($B$1,data,35,FALSE))=TRUE,"",VLOOKUP($B$1,data,35,FALSE))</f>
        <v>0</v>
      </c>
      <c r="B27" s="210"/>
      <c r="C27" s="211"/>
      <c r="D27" s="212">
        <f>IF(ISERROR(VLOOKUP($B$1,data,39,FALSE))=TRUE,"",VLOOKUP($B$1,data,39,FALSE))</f>
        <v>0</v>
      </c>
      <c r="E27" s="210"/>
      <c r="F27" s="211"/>
      <c r="G27" s="215">
        <f>IF(ISERROR(VLOOKUP($B$1,data,40,FALSE))=TRUE,"",VLOOKUP($B$1,data,40,FALSE))</f>
        <v>0</v>
      </c>
      <c r="H27" s="215"/>
      <c r="I27" s="215" t="str">
        <f>IF(ISERROR(VLOOKUP($B$1,data,40,FALSE))=TRUE,"",VLOOKUP($B$1,data,41,FALSE)&amp;"゜"&amp;VLOOKUP($B$1,data,42,FALSE)&amp;"'"&amp;VLOOKUP($B$1,data,43,FALSE)&amp;""""&amp;VLOOKUP($B$1,data,44,FALSE))</f>
        <v>゜'"</v>
      </c>
      <c r="J27" s="216"/>
    </row>
    <row r="28" spans="1:10" ht="13.5">
      <c r="A28" s="213" t="s">
        <v>171</v>
      </c>
      <c r="B28" s="213"/>
      <c r="C28" s="213"/>
      <c r="D28" s="213"/>
      <c r="E28" s="213"/>
      <c r="F28" s="213"/>
      <c r="G28" s="213"/>
      <c r="H28" s="213"/>
      <c r="I28" s="213"/>
      <c r="J28" s="213"/>
    </row>
    <row r="29" spans="1:10" ht="13.5" customHeight="1">
      <c r="A29" s="214" t="s">
        <v>172</v>
      </c>
      <c r="B29" s="214"/>
      <c r="C29" s="214"/>
      <c r="D29" s="214"/>
      <c r="E29" s="214"/>
      <c r="F29" s="214"/>
      <c r="G29" s="214"/>
      <c r="H29" s="214"/>
      <c r="I29" s="214"/>
      <c r="J29" s="214"/>
    </row>
    <row r="30" spans="1:10" ht="15" customHeight="1">
      <c r="A30" s="214"/>
      <c r="B30" s="214"/>
      <c r="C30" s="214"/>
      <c r="D30" s="214"/>
      <c r="E30" s="214"/>
      <c r="F30" s="214"/>
      <c r="G30" s="214"/>
      <c r="H30" s="214"/>
      <c r="I30" s="214"/>
      <c r="J30" s="214"/>
    </row>
    <row r="31" spans="1:3" ht="19.5" customHeight="1">
      <c r="A31" s="82" t="s">
        <v>119</v>
      </c>
      <c r="B31" s="40"/>
      <c r="C31" s="40"/>
    </row>
    <row r="32" spans="1:3" ht="15" customHeight="1">
      <c r="A32" s="40"/>
      <c r="B32" s="40"/>
      <c r="C32" s="40"/>
    </row>
    <row r="33" spans="1:9" ht="19.5" customHeight="1">
      <c r="A33" s="40"/>
      <c r="B33" s="259" t="s">
        <v>143</v>
      </c>
      <c r="C33" s="259"/>
      <c r="D33" s="259"/>
      <c r="E33" s="40"/>
      <c r="F33" s="40"/>
      <c r="G33" s="40"/>
      <c r="H33" s="40"/>
      <c r="I33" s="40"/>
    </row>
    <row r="34" spans="1:10" ht="19.5" customHeight="1">
      <c r="A34" s="40"/>
      <c r="B34" s="40"/>
      <c r="D34" s="258" t="s">
        <v>120</v>
      </c>
      <c r="E34" s="258"/>
      <c r="F34" s="258"/>
      <c r="G34" s="257">
        <f>IF('入力シート'!$L$3="","",'入力シート'!$L$3)</f>
      </c>
      <c r="H34" s="257"/>
      <c r="I34" s="257"/>
      <c r="J34" s="76" t="s">
        <v>121</v>
      </c>
    </row>
    <row r="35" spans="4:5" ht="14.25">
      <c r="D35" s="40"/>
      <c r="E35" s="40"/>
    </row>
    <row r="36" ht="13.5">
      <c r="G36" s="88"/>
    </row>
  </sheetData>
  <sheetProtection password="CD83" sheet="1" objects="1" scenarios="1" selectLockedCells="1"/>
  <mergeCells count="61">
    <mergeCell ref="G34:I34"/>
    <mergeCell ref="D34:F34"/>
    <mergeCell ref="B33:D33"/>
    <mergeCell ref="B8:D8"/>
    <mergeCell ref="E8:F8"/>
    <mergeCell ref="G8:J8"/>
    <mergeCell ref="C13:D14"/>
    <mergeCell ref="H10:J11"/>
    <mergeCell ref="H12:J12"/>
    <mergeCell ref="C18:D18"/>
    <mergeCell ref="A13:B13"/>
    <mergeCell ref="E14:H14"/>
    <mergeCell ref="H15:H16"/>
    <mergeCell ref="G10:G12"/>
    <mergeCell ref="A15:B18"/>
    <mergeCell ref="I19:J19"/>
    <mergeCell ref="B11:B12"/>
    <mergeCell ref="C11:D12"/>
    <mergeCell ref="E11:F12"/>
    <mergeCell ref="A10:A12"/>
    <mergeCell ref="I20:J20"/>
    <mergeCell ref="I13:J13"/>
    <mergeCell ref="E18:G18"/>
    <mergeCell ref="I14:J14"/>
    <mergeCell ref="I15:J15"/>
    <mergeCell ref="I16:J16"/>
    <mergeCell ref="I17:J18"/>
    <mergeCell ref="C16:G17"/>
    <mergeCell ref="E13:H13"/>
    <mergeCell ref="A29:J30"/>
    <mergeCell ref="I27:J27"/>
    <mergeCell ref="A25:C25"/>
    <mergeCell ref="D25:F25"/>
    <mergeCell ref="G27:H27"/>
    <mergeCell ref="A27:C27"/>
    <mergeCell ref="A22:C22"/>
    <mergeCell ref="A24:C24"/>
    <mergeCell ref="D24:F24"/>
    <mergeCell ref="I25:J25"/>
    <mergeCell ref="A28:J28"/>
    <mergeCell ref="D27:F27"/>
    <mergeCell ref="A19:B20"/>
    <mergeCell ref="C15:D15"/>
    <mergeCell ref="A14:B14"/>
    <mergeCell ref="B1:C1"/>
    <mergeCell ref="G24:H24"/>
    <mergeCell ref="I22:J22"/>
    <mergeCell ref="I24:J24"/>
    <mergeCell ref="D21:F21"/>
    <mergeCell ref="A21:C21"/>
    <mergeCell ref="I21:J21"/>
    <mergeCell ref="C9:D9"/>
    <mergeCell ref="E9:F9"/>
    <mergeCell ref="G22:H23"/>
    <mergeCell ref="G25:H26"/>
    <mergeCell ref="C10:D10"/>
    <mergeCell ref="E10:F10"/>
    <mergeCell ref="H17:H18"/>
    <mergeCell ref="D22:F22"/>
    <mergeCell ref="C19:D19"/>
    <mergeCell ref="C20:G20"/>
  </mergeCells>
  <dataValidations count="1">
    <dataValidation type="whole" allowBlank="1" showInputMessage="1" showErrorMessage="1" imeMode="off" sqref="B1:C1">
      <formula1>1</formula1>
      <formula2>10</formula2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yotuka</dc:creator>
  <cp:keywords/>
  <dc:description/>
  <cp:lastModifiedBy>shiragaki</cp:lastModifiedBy>
  <cp:lastPrinted>2011-11-20T05:18:24Z</cp:lastPrinted>
  <dcterms:created xsi:type="dcterms:W3CDTF">2010-11-11T01:30:04Z</dcterms:created>
  <dcterms:modified xsi:type="dcterms:W3CDTF">2012-01-24T06:51:36Z</dcterms:modified>
  <cp:category/>
  <cp:version/>
  <cp:contentType/>
  <cp:contentStatus/>
</cp:coreProperties>
</file>